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1075" windowHeight="9795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calcPr calcId="144525"/>
</workbook>
</file>

<file path=xl/calcChain.xml><?xml version="1.0" encoding="utf-8"?>
<calcChain xmlns="http://schemas.openxmlformats.org/spreadsheetml/2006/main">
  <c r="E893" i="1" l="1"/>
  <c r="F891" i="1"/>
  <c r="F893" i="1" s="1"/>
  <c r="G893" i="1" s="1"/>
  <c r="E883" i="1"/>
  <c r="F882" i="1"/>
  <c r="F883" i="1" s="1"/>
  <c r="E876" i="1"/>
  <c r="E894" i="1" s="1"/>
  <c r="F875" i="1"/>
  <c r="F876" i="1" s="1"/>
  <c r="D849" i="1"/>
  <c r="E848" i="1"/>
  <c r="D848" i="1"/>
  <c r="D850" i="1" s="1"/>
  <c r="H846" i="1"/>
  <c r="F846" i="1"/>
  <c r="F848" i="1" s="1"/>
  <c r="H848" i="1" s="1"/>
  <c r="E844" i="1"/>
  <c r="E849" i="1" s="1"/>
  <c r="E850" i="1" s="1"/>
  <c r="D844" i="1"/>
  <c r="F842" i="1"/>
  <c r="H842" i="1" s="1"/>
  <c r="H841" i="1"/>
  <c r="F841" i="1"/>
  <c r="F840" i="1"/>
  <c r="F839" i="1"/>
  <c r="H839" i="1" s="1"/>
  <c r="F838" i="1"/>
  <c r="H838" i="1" s="1"/>
  <c r="F837" i="1"/>
  <c r="H837" i="1" s="1"/>
  <c r="F836" i="1"/>
  <c r="H836" i="1" s="1"/>
  <c r="F835" i="1"/>
  <c r="H835" i="1" s="1"/>
  <c r="F834" i="1"/>
  <c r="H834" i="1" s="1"/>
  <c r="E826" i="1"/>
  <c r="E827" i="1" s="1"/>
  <c r="E828" i="1" s="1"/>
  <c r="F828" i="1" s="1"/>
  <c r="D826" i="1"/>
  <c r="D827" i="1" s="1"/>
  <c r="D828" i="1" s="1"/>
  <c r="F825" i="1"/>
  <c r="H825" i="1" s="1"/>
  <c r="F824" i="1"/>
  <c r="H824" i="1" s="1"/>
  <c r="H823" i="1"/>
  <c r="F823" i="1"/>
  <c r="D817" i="1"/>
  <c r="D816" i="1"/>
  <c r="D829" i="1" s="1"/>
  <c r="F815" i="1"/>
  <c r="H815" i="1" s="1"/>
  <c r="D815" i="1"/>
  <c r="F814" i="1"/>
  <c r="H814" i="1" s="1"/>
  <c r="E814" i="1"/>
  <c r="E815" i="1" s="1"/>
  <c r="E816" i="1" s="1"/>
  <c r="D814" i="1"/>
  <c r="F812" i="1"/>
  <c r="H812" i="1" s="1"/>
  <c r="E793" i="1"/>
  <c r="E794" i="1" s="1"/>
  <c r="D793" i="1"/>
  <c r="D794" i="1" s="1"/>
  <c r="H792" i="1"/>
  <c r="F792" i="1"/>
  <c r="F793" i="1" s="1"/>
  <c r="E788" i="1"/>
  <c r="E795" i="1" s="1"/>
  <c r="D788" i="1"/>
  <c r="D795" i="1" s="1"/>
  <c r="E787" i="1"/>
  <c r="D787" i="1"/>
  <c r="F786" i="1"/>
  <c r="H786" i="1" s="1"/>
  <c r="E786" i="1"/>
  <c r="D786" i="1"/>
  <c r="F785" i="1"/>
  <c r="H785" i="1" s="1"/>
  <c r="H784" i="1"/>
  <c r="F784" i="1"/>
  <c r="E770" i="1"/>
  <c r="D770" i="1"/>
  <c r="E769" i="1"/>
  <c r="D769" i="1"/>
  <c r="F767" i="1"/>
  <c r="H767" i="1" s="1"/>
  <c r="H765" i="1"/>
  <c r="F765" i="1"/>
  <c r="E761" i="1"/>
  <c r="E771" i="1" s="1"/>
  <c r="E796" i="1" s="1"/>
  <c r="E760" i="1"/>
  <c r="D760" i="1"/>
  <c r="D761" i="1" s="1"/>
  <c r="D771" i="1" s="1"/>
  <c r="E759" i="1"/>
  <c r="D759" i="1"/>
  <c r="F757" i="1"/>
  <c r="H757" i="1" s="1"/>
  <c r="H756" i="1"/>
  <c r="F756" i="1"/>
  <c r="F755" i="1"/>
  <c r="H755" i="1" s="1"/>
  <c r="F754" i="1"/>
  <c r="H754" i="1" s="1"/>
  <c r="F753" i="1"/>
  <c r="H753" i="1" s="1"/>
  <c r="E737" i="1"/>
  <c r="E738" i="1" s="1"/>
  <c r="D737" i="1"/>
  <c r="D738" i="1" s="1"/>
  <c r="F735" i="1"/>
  <c r="H735" i="1" s="1"/>
  <c r="E729" i="1"/>
  <c r="E730" i="1" s="1"/>
  <c r="E731" i="1" s="1"/>
  <c r="E739" i="1" s="1"/>
  <c r="E740" i="1" s="1"/>
  <c r="F728" i="1"/>
  <c r="E728" i="1"/>
  <c r="D728" i="1"/>
  <c r="F726" i="1"/>
  <c r="H726" i="1" s="1"/>
  <c r="H728" i="1" s="1"/>
  <c r="E723" i="1"/>
  <c r="D723" i="1"/>
  <c r="D729" i="1" s="1"/>
  <c r="D730" i="1" s="1"/>
  <c r="D731" i="1" s="1"/>
  <c r="D739" i="1" s="1"/>
  <c r="D740" i="1" s="1"/>
  <c r="F721" i="1"/>
  <c r="H721" i="1" s="1"/>
  <c r="E691" i="1"/>
  <c r="E690" i="1"/>
  <c r="D690" i="1"/>
  <c r="D691" i="1" s="1"/>
  <c r="F688" i="1"/>
  <c r="H688" i="1" s="1"/>
  <c r="F687" i="1"/>
  <c r="H686" i="1"/>
  <c r="F686" i="1"/>
  <c r="F685" i="1"/>
  <c r="F684" i="1"/>
  <c r="H684" i="1" s="1"/>
  <c r="F682" i="1"/>
  <c r="H682" i="1" s="1"/>
  <c r="H681" i="1"/>
  <c r="F681" i="1"/>
  <c r="F680" i="1"/>
  <c r="H680" i="1" s="1"/>
  <c r="E676" i="1"/>
  <c r="E677" i="1" s="1"/>
  <c r="E692" i="1" s="1"/>
  <c r="D676" i="1"/>
  <c r="D677" i="1" s="1"/>
  <c r="F674" i="1"/>
  <c r="H674" i="1" s="1"/>
  <c r="F673" i="1"/>
  <c r="H673" i="1" s="1"/>
  <c r="F672" i="1"/>
  <c r="H672" i="1" s="1"/>
  <c r="F671" i="1"/>
  <c r="H671" i="1" s="1"/>
  <c r="H670" i="1"/>
  <c r="F670" i="1"/>
  <c r="F669" i="1"/>
  <c r="H669" i="1" s="1"/>
  <c r="F668" i="1"/>
  <c r="H668" i="1" s="1"/>
  <c r="F667" i="1"/>
  <c r="H667" i="1" s="1"/>
  <c r="F666" i="1"/>
  <c r="H666" i="1" s="1"/>
  <c r="F665" i="1"/>
  <c r="H665" i="1" s="1"/>
  <c r="E659" i="1"/>
  <c r="E660" i="1" s="1"/>
  <c r="D659" i="1"/>
  <c r="D660" i="1" s="1"/>
  <c r="F658" i="1"/>
  <c r="H658" i="1" s="1"/>
  <c r="E656" i="1"/>
  <c r="D656" i="1"/>
  <c r="D661" i="1" s="1"/>
  <c r="D692" i="1" s="1"/>
  <c r="F655" i="1"/>
  <c r="H655" i="1" s="1"/>
  <c r="E655" i="1"/>
  <c r="E661" i="1" s="1"/>
  <c r="D655" i="1"/>
  <c r="F654" i="1"/>
  <c r="H654" i="1" s="1"/>
  <c r="H653" i="1"/>
  <c r="F653" i="1"/>
  <c r="E646" i="1"/>
  <c r="D646" i="1"/>
  <c r="H645" i="1"/>
  <c r="F645" i="1"/>
  <c r="H644" i="1"/>
  <c r="F644" i="1"/>
  <c r="H643" i="1"/>
  <c r="F643" i="1"/>
  <c r="F646" i="1" s="1"/>
  <c r="H646" i="1" s="1"/>
  <c r="E640" i="1"/>
  <c r="D640" i="1"/>
  <c r="H638" i="1"/>
  <c r="F638" i="1"/>
  <c r="F640" i="1" s="1"/>
  <c r="H640" i="1" s="1"/>
  <c r="E636" i="1"/>
  <c r="E641" i="1" s="1"/>
  <c r="E647" i="1" s="1"/>
  <c r="D636" i="1"/>
  <c r="F634" i="1"/>
  <c r="H634" i="1" s="1"/>
  <c r="H636" i="1" s="1"/>
  <c r="E631" i="1"/>
  <c r="D631" i="1"/>
  <c r="D641" i="1" s="1"/>
  <c r="F630" i="1"/>
  <c r="H630" i="1" s="1"/>
  <c r="F629" i="1"/>
  <c r="H629" i="1" s="1"/>
  <c r="F628" i="1"/>
  <c r="H628" i="1" s="1"/>
  <c r="H627" i="1"/>
  <c r="H631" i="1" s="1"/>
  <c r="F627" i="1"/>
  <c r="F626" i="1"/>
  <c r="H626" i="1" s="1"/>
  <c r="E623" i="1"/>
  <c r="D623" i="1"/>
  <c r="F620" i="1"/>
  <c r="H620" i="1" s="1"/>
  <c r="F618" i="1"/>
  <c r="H618" i="1" s="1"/>
  <c r="D614" i="1"/>
  <c r="D613" i="1"/>
  <c r="E612" i="1"/>
  <c r="E613" i="1" s="1"/>
  <c r="E614" i="1" s="1"/>
  <c r="E648" i="1" s="1"/>
  <c r="E693" i="1" s="1"/>
  <c r="D612" i="1"/>
  <c r="H611" i="1"/>
  <c r="F611" i="1"/>
  <c r="F610" i="1"/>
  <c r="H610" i="1" s="1"/>
  <c r="F609" i="1"/>
  <c r="H609" i="1" s="1"/>
  <c r="F608" i="1"/>
  <c r="H608" i="1" s="1"/>
  <c r="F607" i="1"/>
  <c r="H607" i="1" s="1"/>
  <c r="E579" i="1"/>
  <c r="D579" i="1"/>
  <c r="H577" i="1"/>
  <c r="F577" i="1"/>
  <c r="F576" i="1"/>
  <c r="H576" i="1" s="1"/>
  <c r="H575" i="1"/>
  <c r="F575" i="1"/>
  <c r="F579" i="1" s="1"/>
  <c r="H579" i="1" s="1"/>
  <c r="E572" i="1"/>
  <c r="D572" i="1"/>
  <c r="F569" i="1"/>
  <c r="H569" i="1" s="1"/>
  <c r="E567" i="1"/>
  <c r="D567" i="1"/>
  <c r="H565" i="1"/>
  <c r="F565" i="1"/>
  <c r="F564" i="1"/>
  <c r="H564" i="1" s="1"/>
  <c r="H563" i="1"/>
  <c r="F563" i="1"/>
  <c r="F562" i="1"/>
  <c r="H562" i="1" s="1"/>
  <c r="H561" i="1"/>
  <c r="F561" i="1"/>
  <c r="F560" i="1"/>
  <c r="H560" i="1" s="1"/>
  <c r="H559" i="1"/>
  <c r="F559" i="1"/>
  <c r="F567" i="1" s="1"/>
  <c r="E556" i="1"/>
  <c r="E573" i="1" s="1"/>
  <c r="D556" i="1"/>
  <c r="D573" i="1" s="1"/>
  <c r="F554" i="1"/>
  <c r="H554" i="1" s="1"/>
  <c r="D551" i="1"/>
  <c r="H549" i="1"/>
  <c r="F549" i="1"/>
  <c r="E548" i="1"/>
  <c r="E551" i="1" s="1"/>
  <c r="D548" i="1"/>
  <c r="D543" i="1"/>
  <c r="D544" i="1" s="1"/>
  <c r="E542" i="1"/>
  <c r="E543" i="1" s="1"/>
  <c r="E544" i="1" s="1"/>
  <c r="D542" i="1"/>
  <c r="F541" i="1"/>
  <c r="H541" i="1" s="1"/>
  <c r="H540" i="1"/>
  <c r="F540" i="1"/>
  <c r="F539" i="1"/>
  <c r="H539" i="1" s="1"/>
  <c r="H538" i="1"/>
  <c r="F538" i="1"/>
  <c r="E507" i="1"/>
  <c r="E508" i="1" s="1"/>
  <c r="D507" i="1"/>
  <c r="D508" i="1" s="1"/>
  <c r="F504" i="1"/>
  <c r="H504" i="1" s="1"/>
  <c r="E498" i="1"/>
  <c r="D498" i="1"/>
  <c r="F495" i="1"/>
  <c r="F498" i="1" s="1"/>
  <c r="G498" i="1" s="1"/>
  <c r="H493" i="1"/>
  <c r="E493" i="1"/>
  <c r="E499" i="1" s="1"/>
  <c r="E500" i="1" s="1"/>
  <c r="D493" i="1"/>
  <c r="D499" i="1" s="1"/>
  <c r="D500" i="1" s="1"/>
  <c r="D509" i="1" s="1"/>
  <c r="H490" i="1"/>
  <c r="F490" i="1"/>
  <c r="F493" i="1" s="1"/>
  <c r="E485" i="1"/>
  <c r="D485" i="1"/>
  <c r="H483" i="1"/>
  <c r="F483" i="1"/>
  <c r="F485" i="1" s="1"/>
  <c r="E477" i="1"/>
  <c r="D477" i="1"/>
  <c r="F475" i="1"/>
  <c r="H475" i="1" s="1"/>
  <c r="H474" i="1"/>
  <c r="F474" i="1"/>
  <c r="F477" i="1" s="1"/>
  <c r="H477" i="1" s="1"/>
  <c r="E471" i="1"/>
  <c r="E478" i="1" s="1"/>
  <c r="E479" i="1" s="1"/>
  <c r="E486" i="1" s="1"/>
  <c r="D471" i="1"/>
  <c r="D478" i="1" s="1"/>
  <c r="D479" i="1" s="1"/>
  <c r="D486" i="1" s="1"/>
  <c r="F470" i="1"/>
  <c r="H470" i="1" s="1"/>
  <c r="H469" i="1"/>
  <c r="F469" i="1"/>
  <c r="F468" i="1"/>
  <c r="F471" i="1" s="1"/>
  <c r="H440" i="1"/>
  <c r="E439" i="1"/>
  <c r="E440" i="1" s="1"/>
  <c r="D439" i="1"/>
  <c r="D440" i="1" s="1"/>
  <c r="H437" i="1"/>
  <c r="F437" i="1"/>
  <c r="F439" i="1" s="1"/>
  <c r="F440" i="1" s="1"/>
  <c r="F434" i="1"/>
  <c r="H434" i="1" s="1"/>
  <c r="E428" i="1"/>
  <c r="D428" i="1"/>
  <c r="F427" i="1"/>
  <c r="H427" i="1" s="1"/>
  <c r="F426" i="1"/>
  <c r="H426" i="1" s="1"/>
  <c r="F425" i="1"/>
  <c r="F428" i="1" s="1"/>
  <c r="H428" i="1" s="1"/>
  <c r="E423" i="1"/>
  <c r="D423" i="1"/>
  <c r="D429" i="1" s="1"/>
  <c r="D430" i="1" s="1"/>
  <c r="D441" i="1" s="1"/>
  <c r="E422" i="1"/>
  <c r="D422" i="1"/>
  <c r="F421" i="1"/>
  <c r="H421" i="1" s="1"/>
  <c r="H420" i="1"/>
  <c r="F420" i="1"/>
  <c r="F419" i="1"/>
  <c r="H419" i="1" s="1"/>
  <c r="F417" i="1"/>
  <c r="H417" i="1" s="1"/>
  <c r="F416" i="1"/>
  <c r="H416" i="1" s="1"/>
  <c r="F415" i="1"/>
  <c r="H415" i="1" s="1"/>
  <c r="H422" i="1" s="1"/>
  <c r="F414" i="1"/>
  <c r="F422" i="1" s="1"/>
  <c r="F423" i="1" s="1"/>
  <c r="H423" i="1" s="1"/>
  <c r="D414" i="1"/>
  <c r="E407" i="1"/>
  <c r="E408" i="1" s="1"/>
  <c r="D407" i="1"/>
  <c r="D408" i="1" s="1"/>
  <c r="H405" i="1"/>
  <c r="F405" i="1"/>
  <c r="F404" i="1"/>
  <c r="H404" i="1" s="1"/>
  <c r="H403" i="1"/>
  <c r="F403" i="1"/>
  <c r="E398" i="1"/>
  <c r="D398" i="1"/>
  <c r="F397" i="1"/>
  <c r="H397" i="1" s="1"/>
  <c r="F396" i="1"/>
  <c r="H396" i="1" s="1"/>
  <c r="E393" i="1"/>
  <c r="D393" i="1"/>
  <c r="H390" i="1"/>
  <c r="F390" i="1"/>
  <c r="F393" i="1" s="1"/>
  <c r="H393" i="1" s="1"/>
  <c r="F388" i="1"/>
  <c r="E388" i="1"/>
  <c r="D388" i="1"/>
  <c r="F387" i="1"/>
  <c r="H387" i="1" s="1"/>
  <c r="H388" i="1" s="1"/>
  <c r="E384" i="1"/>
  <c r="D384" i="1"/>
  <c r="H383" i="1"/>
  <c r="H384" i="1" s="1"/>
  <c r="F383" i="1"/>
  <c r="F384" i="1" s="1"/>
  <c r="G384" i="1" s="1"/>
  <c r="E381" i="1"/>
  <c r="D381" i="1"/>
  <c r="D394" i="1" s="1"/>
  <c r="F380" i="1"/>
  <c r="H380" i="1" s="1"/>
  <c r="H381" i="1" s="1"/>
  <c r="F377" i="1"/>
  <c r="H377" i="1" s="1"/>
  <c r="E377" i="1"/>
  <c r="D377" i="1"/>
  <c r="D399" i="1" s="1"/>
  <c r="F375" i="1"/>
  <c r="H375" i="1" s="1"/>
  <c r="E369" i="1"/>
  <c r="E370" i="1" s="1"/>
  <c r="E371" i="1" s="1"/>
  <c r="D369" i="1"/>
  <c r="D370" i="1" s="1"/>
  <c r="D371" i="1" s="1"/>
  <c r="F368" i="1"/>
  <c r="H368" i="1" s="1"/>
  <c r="F367" i="1"/>
  <c r="H367" i="1" s="1"/>
  <c r="H366" i="1"/>
  <c r="F366" i="1"/>
  <c r="F365" i="1"/>
  <c r="H365" i="1" s="1"/>
  <c r="F364" i="1"/>
  <c r="H364" i="1" s="1"/>
  <c r="E335" i="1"/>
  <c r="E336" i="1" s="1"/>
  <c r="E334" i="1"/>
  <c r="D334" i="1"/>
  <c r="D335" i="1" s="1"/>
  <c r="D336" i="1" s="1"/>
  <c r="F332" i="1"/>
  <c r="H332" i="1" s="1"/>
  <c r="F331" i="1"/>
  <c r="H331" i="1" s="1"/>
  <c r="F330" i="1"/>
  <c r="H330" i="1" s="1"/>
  <c r="F329" i="1"/>
  <c r="H329" i="1" s="1"/>
  <c r="E321" i="1"/>
  <c r="D321" i="1"/>
  <c r="F319" i="1"/>
  <c r="H319" i="1" s="1"/>
  <c r="F318" i="1"/>
  <c r="H318" i="1" s="1"/>
  <c r="E318" i="1"/>
  <c r="D318" i="1"/>
  <c r="D316" i="1"/>
  <c r="D322" i="1" s="1"/>
  <c r="H314" i="1"/>
  <c r="F314" i="1"/>
  <c r="F313" i="1"/>
  <c r="F312" i="1" s="1"/>
  <c r="H312" i="1" s="1"/>
  <c r="E312" i="1"/>
  <c r="D312" i="1"/>
  <c r="H308" i="1"/>
  <c r="F308" i="1"/>
  <c r="E307" i="1"/>
  <c r="D307" i="1"/>
  <c r="F305" i="1"/>
  <c r="H305" i="1" s="1"/>
  <c r="H304" i="1"/>
  <c r="F304" i="1"/>
  <c r="F303" i="1"/>
  <c r="F302" i="1" s="1"/>
  <c r="H302" i="1"/>
  <c r="E302" i="1"/>
  <c r="D302" i="1"/>
  <c r="D298" i="1"/>
  <c r="D299" i="1" s="1"/>
  <c r="D323" i="1" s="1"/>
  <c r="D337" i="1" s="1"/>
  <c r="E297" i="1"/>
  <c r="D297" i="1"/>
  <c r="H295" i="1"/>
  <c r="F295" i="1"/>
  <c r="F294" i="1"/>
  <c r="H294" i="1" s="1"/>
  <c r="H293" i="1"/>
  <c r="F293" i="1"/>
  <c r="F292" i="1"/>
  <c r="H292" i="1" s="1"/>
  <c r="H291" i="1"/>
  <c r="F291" i="1"/>
  <c r="E288" i="1"/>
  <c r="D288" i="1"/>
  <c r="F286" i="1"/>
  <c r="H286" i="1" s="1"/>
  <c r="E284" i="1"/>
  <c r="E289" i="1" s="1"/>
  <c r="E298" i="1" s="1"/>
  <c r="E299" i="1" s="1"/>
  <c r="E323" i="1" s="1"/>
  <c r="E337" i="1" s="1"/>
  <c r="D284" i="1"/>
  <c r="H282" i="1"/>
  <c r="F282" i="1"/>
  <c r="F284" i="1" s="1"/>
  <c r="H284" i="1" s="1"/>
  <c r="E279" i="1"/>
  <c r="D279" i="1"/>
  <c r="D289" i="1" s="1"/>
  <c r="H277" i="1"/>
  <c r="F277" i="1"/>
  <c r="F279" i="1" s="1"/>
  <c r="F267" i="1"/>
  <c r="H267" i="1" s="1"/>
  <c r="E267" i="1"/>
  <c r="D267" i="1"/>
  <c r="F265" i="1"/>
  <c r="H265" i="1" s="1"/>
  <c r="H262" i="1"/>
  <c r="G262" i="1"/>
  <c r="E262" i="1"/>
  <c r="E268" i="1" s="1"/>
  <c r="D262" i="1"/>
  <c r="D268" i="1" s="1"/>
  <c r="H268" i="1" s="1"/>
  <c r="H260" i="1"/>
  <c r="F260" i="1"/>
  <c r="F259" i="1"/>
  <c r="F262" i="1" s="1"/>
  <c r="F268" i="1" s="1"/>
  <c r="G268" i="1" s="1"/>
  <c r="E253" i="1"/>
  <c r="D253" i="1"/>
  <c r="F252" i="1"/>
  <c r="H252" i="1" s="1"/>
  <c r="F251" i="1"/>
  <c r="F250" i="1"/>
  <c r="H250" i="1" s="1"/>
  <c r="D248" i="1"/>
  <c r="E247" i="1"/>
  <c r="D247" i="1"/>
  <c r="F243" i="1"/>
  <c r="H243" i="1" s="1"/>
  <c r="E241" i="1"/>
  <c r="D241" i="1"/>
  <c r="F239" i="1"/>
  <c r="H239" i="1" s="1"/>
  <c r="F238" i="1"/>
  <c r="F237" i="1"/>
  <c r="H237" i="1" s="1"/>
  <c r="E234" i="1"/>
  <c r="D234" i="1"/>
  <c r="F233" i="1"/>
  <c r="H233" i="1" s="1"/>
  <c r="F232" i="1"/>
  <c r="D229" i="1"/>
  <c r="D254" i="1" s="1"/>
  <c r="D255" i="1" s="1"/>
  <c r="H226" i="1"/>
  <c r="F226" i="1"/>
  <c r="F224" i="1"/>
  <c r="H224" i="1" s="1"/>
  <c r="F223" i="1"/>
  <c r="E223" i="1"/>
  <c r="E229" i="1" s="1"/>
  <c r="D223" i="1"/>
  <c r="D218" i="1"/>
  <c r="D219" i="1" s="1"/>
  <c r="D269" i="1" s="1"/>
  <c r="E217" i="1"/>
  <c r="E218" i="1" s="1"/>
  <c r="E219" i="1" s="1"/>
  <c r="D217" i="1"/>
  <c r="F215" i="1"/>
  <c r="H215" i="1" s="1"/>
  <c r="F214" i="1"/>
  <c r="H214" i="1" s="1"/>
  <c r="H213" i="1"/>
  <c r="F213" i="1"/>
  <c r="F212" i="1"/>
  <c r="H212" i="1" s="1"/>
  <c r="F211" i="1"/>
  <c r="F205" i="1"/>
  <c r="H205" i="1" s="1"/>
  <c r="D205" i="1"/>
  <c r="F204" i="1"/>
  <c r="H204" i="1" s="1"/>
  <c r="E204" i="1"/>
  <c r="E205" i="1" s="1"/>
  <c r="D204" i="1"/>
  <c r="F202" i="1"/>
  <c r="H202" i="1" s="1"/>
  <c r="F197" i="1"/>
  <c r="F195" i="1"/>
  <c r="H195" i="1" s="1"/>
  <c r="H194" i="1"/>
  <c r="F194" i="1"/>
  <c r="F193" i="1"/>
  <c r="H193" i="1" s="1"/>
  <c r="F192" i="1"/>
  <c r="E191" i="1"/>
  <c r="F191" i="1" s="1"/>
  <c r="H191" i="1" s="1"/>
  <c r="D191" i="1"/>
  <c r="F189" i="1"/>
  <c r="H189" i="1" s="1"/>
  <c r="F188" i="1"/>
  <c r="H188" i="1" s="1"/>
  <c r="F187" i="1"/>
  <c r="H187" i="1" s="1"/>
  <c r="H186" i="1"/>
  <c r="F186" i="1"/>
  <c r="E185" i="1"/>
  <c r="F185" i="1" s="1"/>
  <c r="D185" i="1"/>
  <c r="D197" i="1" s="1"/>
  <c r="D198" i="1" s="1"/>
  <c r="F181" i="1"/>
  <c r="H181" i="1" s="1"/>
  <c r="E181" i="1"/>
  <c r="D181" i="1"/>
  <c r="F180" i="1"/>
  <c r="H180" i="1" s="1"/>
  <c r="H179" i="1"/>
  <c r="F179" i="1"/>
  <c r="F178" i="1"/>
  <c r="H178" i="1" s="1"/>
  <c r="F177" i="1"/>
  <c r="H177" i="1" s="1"/>
  <c r="G174" i="1"/>
  <c r="E174" i="1"/>
  <c r="D174" i="1"/>
  <c r="H173" i="1"/>
  <c r="F173" i="1"/>
  <c r="H172" i="1"/>
  <c r="F172" i="1"/>
  <c r="H171" i="1"/>
  <c r="F171" i="1"/>
  <c r="H170" i="1"/>
  <c r="F170" i="1"/>
  <c r="H169" i="1"/>
  <c r="F169" i="1"/>
  <c r="F174" i="1" s="1"/>
  <c r="H174" i="1" s="1"/>
  <c r="H168" i="1"/>
  <c r="F168" i="1"/>
  <c r="E165" i="1"/>
  <c r="D165" i="1"/>
  <c r="F161" i="1"/>
  <c r="F165" i="1" s="1"/>
  <c r="H165" i="1" s="1"/>
  <c r="E159" i="1"/>
  <c r="D159" i="1"/>
  <c r="H158" i="1"/>
  <c r="F158" i="1"/>
  <c r="F157" i="1"/>
  <c r="H157" i="1" s="1"/>
  <c r="H156" i="1"/>
  <c r="F156" i="1"/>
  <c r="F155" i="1"/>
  <c r="H155" i="1" s="1"/>
  <c r="H154" i="1"/>
  <c r="F154" i="1"/>
  <c r="F153" i="1"/>
  <c r="E151" i="1"/>
  <c r="E166" i="1" s="1"/>
  <c r="D151" i="1"/>
  <c r="F150" i="1"/>
  <c r="H150" i="1" s="1"/>
  <c r="F149" i="1"/>
  <c r="F151" i="1" s="1"/>
  <c r="G151" i="1" s="1"/>
  <c r="E147" i="1"/>
  <c r="D147" i="1"/>
  <c r="H146" i="1"/>
  <c r="F146" i="1"/>
  <c r="H145" i="1"/>
  <c r="F145" i="1"/>
  <c r="H144" i="1"/>
  <c r="F144" i="1"/>
  <c r="H143" i="1"/>
  <c r="F143" i="1"/>
  <c r="H142" i="1"/>
  <c r="H147" i="1" s="1"/>
  <c r="F142" i="1"/>
  <c r="F147" i="1" s="1"/>
  <c r="D139" i="1"/>
  <c r="H137" i="1"/>
  <c r="F137" i="1"/>
  <c r="F136" i="1"/>
  <c r="H136" i="1" s="1"/>
  <c r="E136" i="1"/>
  <c r="D136" i="1"/>
  <c r="F134" i="1"/>
  <c r="E133" i="1"/>
  <c r="D133" i="1"/>
  <c r="H132" i="1"/>
  <c r="F132" i="1"/>
  <c r="F131" i="1"/>
  <c r="H131" i="1" s="1"/>
  <c r="H130" i="1"/>
  <c r="F130" i="1"/>
  <c r="F129" i="1"/>
  <c r="H129" i="1" s="1"/>
  <c r="E129" i="1"/>
  <c r="D129" i="1"/>
  <c r="F127" i="1"/>
  <c r="H127" i="1" s="1"/>
  <c r="E126" i="1"/>
  <c r="D126" i="1"/>
  <c r="E122" i="1"/>
  <c r="D121" i="1"/>
  <c r="D122" i="1" s="1"/>
  <c r="H120" i="1"/>
  <c r="E120" i="1"/>
  <c r="D120" i="1"/>
  <c r="H119" i="1"/>
  <c r="F119" i="1"/>
  <c r="F118" i="1"/>
  <c r="H118" i="1" s="1"/>
  <c r="H117" i="1"/>
  <c r="F117" i="1"/>
  <c r="F116" i="1"/>
  <c r="H116" i="1" s="1"/>
  <c r="H115" i="1"/>
  <c r="F115" i="1"/>
  <c r="F120" i="1" s="1"/>
  <c r="E112" i="1"/>
  <c r="E121" i="1" s="1"/>
  <c r="D112" i="1"/>
  <c r="F110" i="1"/>
  <c r="H110" i="1" s="1"/>
  <c r="H109" i="1"/>
  <c r="F109" i="1"/>
  <c r="F108" i="1"/>
  <c r="H108" i="1" s="1"/>
  <c r="H107" i="1"/>
  <c r="F107" i="1"/>
  <c r="F106" i="1"/>
  <c r="H106" i="1" s="1"/>
  <c r="F105" i="1"/>
  <c r="F112" i="1" s="1"/>
  <c r="A97" i="1"/>
  <c r="D81" i="1"/>
  <c r="E79" i="1"/>
  <c r="E80" i="1" s="1"/>
  <c r="E78" i="1"/>
  <c r="H76" i="1"/>
  <c r="F76" i="1"/>
  <c r="D891" i="1" s="1"/>
  <c r="D893" i="1" s="1"/>
  <c r="H893" i="1" s="1"/>
  <c r="E74" i="1"/>
  <c r="H73" i="1"/>
  <c r="G73" i="1"/>
  <c r="F73" i="1"/>
  <c r="D875" i="1" s="1"/>
  <c r="D876" i="1" s="1"/>
  <c r="F72" i="1"/>
  <c r="G72" i="1" s="1"/>
  <c r="E67" i="1"/>
  <c r="F66" i="1"/>
  <c r="H66" i="1" s="1"/>
  <c r="F65" i="1"/>
  <c r="H64" i="1"/>
  <c r="F64" i="1"/>
  <c r="G64" i="1" s="1"/>
  <c r="H63" i="1"/>
  <c r="G63" i="1"/>
  <c r="F63" i="1"/>
  <c r="F62" i="1"/>
  <c r="H62" i="1" s="1"/>
  <c r="F61" i="1"/>
  <c r="H60" i="1"/>
  <c r="F60" i="1"/>
  <c r="G60" i="1" s="1"/>
  <c r="H59" i="1"/>
  <c r="G59" i="1"/>
  <c r="F59" i="1"/>
  <c r="F58" i="1"/>
  <c r="H58" i="1" s="1"/>
  <c r="F57" i="1"/>
  <c r="H56" i="1"/>
  <c r="F56" i="1"/>
  <c r="G56" i="1" s="1"/>
  <c r="H55" i="1"/>
  <c r="G55" i="1"/>
  <c r="F55" i="1"/>
  <c r="F54" i="1"/>
  <c r="H54" i="1" s="1"/>
  <c r="F53" i="1"/>
  <c r="H52" i="1"/>
  <c r="F52" i="1"/>
  <c r="G52" i="1" s="1"/>
  <c r="H51" i="1"/>
  <c r="G51" i="1"/>
  <c r="F51" i="1"/>
  <c r="F50" i="1"/>
  <c r="H50" i="1" s="1"/>
  <c r="F49" i="1"/>
  <c r="F67" i="1" s="1"/>
  <c r="H48" i="1"/>
  <c r="F48" i="1"/>
  <c r="G48" i="1" s="1"/>
  <c r="E44" i="1"/>
  <c r="D44" i="1"/>
  <c r="H43" i="1"/>
  <c r="F43" i="1"/>
  <c r="G43" i="1" s="1"/>
  <c r="H42" i="1"/>
  <c r="G42" i="1"/>
  <c r="F42" i="1"/>
  <c r="G41" i="1"/>
  <c r="F41" i="1"/>
  <c r="H41" i="1" s="1"/>
  <c r="F40" i="1"/>
  <c r="H39" i="1"/>
  <c r="F39" i="1"/>
  <c r="G39" i="1" s="1"/>
  <c r="H38" i="1"/>
  <c r="G38" i="1"/>
  <c r="F38" i="1"/>
  <c r="G37" i="1"/>
  <c r="F37" i="1"/>
  <c r="H37" i="1" s="1"/>
  <c r="F36" i="1"/>
  <c r="F35" i="1"/>
  <c r="G35" i="1" s="1"/>
  <c r="H34" i="1"/>
  <c r="G34" i="1"/>
  <c r="F34" i="1"/>
  <c r="H33" i="1"/>
  <c r="F33" i="1"/>
  <c r="G33" i="1" s="1"/>
  <c r="F31" i="1"/>
  <c r="H31" i="1" s="1"/>
  <c r="E31" i="1"/>
  <c r="D31" i="1"/>
  <c r="H30" i="1"/>
  <c r="G30" i="1"/>
  <c r="F30" i="1"/>
  <c r="F29" i="1"/>
  <c r="H29" i="1" s="1"/>
  <c r="E27" i="1"/>
  <c r="D27" i="1"/>
  <c r="G25" i="1"/>
  <c r="F25" i="1"/>
  <c r="H25" i="1" s="1"/>
  <c r="E23" i="1"/>
  <c r="D23" i="1"/>
  <c r="F22" i="1"/>
  <c r="H22" i="1" s="1"/>
  <c r="H21" i="1"/>
  <c r="F21" i="1"/>
  <c r="G21" i="1" s="1"/>
  <c r="E19" i="1"/>
  <c r="D19" i="1"/>
  <c r="F18" i="1"/>
  <c r="G18" i="1" s="1"/>
  <c r="H17" i="1"/>
  <c r="G17" i="1"/>
  <c r="F17" i="1"/>
  <c r="H16" i="1"/>
  <c r="G16" i="1"/>
  <c r="F16" i="1"/>
  <c r="F15" i="1"/>
  <c r="G15" i="1" s="1"/>
  <c r="D13" i="1"/>
  <c r="D68" i="1" s="1"/>
  <c r="E12" i="1"/>
  <c r="F12" i="1" s="1"/>
  <c r="F11" i="1"/>
  <c r="H11" i="1" s="1"/>
  <c r="E10" i="1"/>
  <c r="E13" i="1" s="1"/>
  <c r="E68" i="1" s="1"/>
  <c r="E81" i="1" l="1"/>
  <c r="H67" i="1"/>
  <c r="G67" i="1"/>
  <c r="F166" i="1"/>
  <c r="G147" i="1"/>
  <c r="H12" i="1"/>
  <c r="G12" i="1"/>
  <c r="G11" i="1"/>
  <c r="F23" i="1"/>
  <c r="G31" i="1"/>
  <c r="H35" i="1"/>
  <c r="H105" i="1"/>
  <c r="H232" i="1"/>
  <c r="F234" i="1"/>
  <c r="F10" i="1"/>
  <c r="G29" i="1"/>
  <c r="H36" i="1"/>
  <c r="G36" i="1"/>
  <c r="G50" i="1"/>
  <c r="G54" i="1"/>
  <c r="G58" i="1"/>
  <c r="G62" i="1"/>
  <c r="G66" i="1"/>
  <c r="F126" i="1"/>
  <c r="H126" i="1" s="1"/>
  <c r="E139" i="1"/>
  <c r="E175" i="1" s="1"/>
  <c r="E182" i="1" s="1"/>
  <c r="D175" i="1"/>
  <c r="D182" i="1" s="1"/>
  <c r="D206" i="1" s="1"/>
  <c r="D270" i="1" s="1"/>
  <c r="D851" i="1" s="1"/>
  <c r="D895" i="1" s="1"/>
  <c r="F159" i="1"/>
  <c r="H153" i="1"/>
  <c r="H159" i="1" s="1"/>
  <c r="H161" i="1"/>
  <c r="F241" i="1"/>
  <c r="H238" i="1"/>
  <c r="F289" i="1"/>
  <c r="H279" i="1"/>
  <c r="F27" i="1"/>
  <c r="H185" i="1"/>
  <c r="G197" i="1"/>
  <c r="H192" i="1"/>
  <c r="E269" i="1"/>
  <c r="F253" i="1"/>
  <c r="H251" i="1"/>
  <c r="E316" i="1"/>
  <c r="E322" i="1" s="1"/>
  <c r="F307" i="1"/>
  <c r="H307" i="1" s="1"/>
  <c r="D409" i="1"/>
  <c r="D442" i="1" s="1"/>
  <c r="G61" i="1"/>
  <c r="H61" i="1"/>
  <c r="F121" i="1"/>
  <c r="H112" i="1"/>
  <c r="F133" i="1"/>
  <c r="H133" i="1" s="1"/>
  <c r="H134" i="1"/>
  <c r="F198" i="1"/>
  <c r="H197" i="1"/>
  <c r="H211" i="1"/>
  <c r="F217" i="1"/>
  <c r="H223" i="1"/>
  <c r="F229" i="1"/>
  <c r="E248" i="1"/>
  <c r="E254" i="1" s="1"/>
  <c r="E255" i="1" s="1"/>
  <c r="H49" i="1"/>
  <c r="G49" i="1"/>
  <c r="H53" i="1"/>
  <c r="G53" i="1"/>
  <c r="H57" i="1"/>
  <c r="G57" i="1"/>
  <c r="D882" i="1"/>
  <c r="D883" i="1" s="1"/>
  <c r="H72" i="1"/>
  <c r="F74" i="1"/>
  <c r="F19" i="1"/>
  <c r="H15" i="1"/>
  <c r="H65" i="1"/>
  <c r="G65" i="1"/>
  <c r="H18" i="1"/>
  <c r="G22" i="1"/>
  <c r="F44" i="1"/>
  <c r="H40" i="1"/>
  <c r="G40" i="1"/>
  <c r="D166" i="1"/>
  <c r="F247" i="1"/>
  <c r="H247" i="1" s="1"/>
  <c r="H259" i="1"/>
  <c r="F288" i="1"/>
  <c r="H288" i="1" s="1"/>
  <c r="H303" i="1"/>
  <c r="F369" i="1"/>
  <c r="F381" i="1"/>
  <c r="H485" i="1"/>
  <c r="G485" i="1"/>
  <c r="G493" i="1"/>
  <c r="F499" i="1"/>
  <c r="D580" i="1"/>
  <c r="D581" i="1" s="1"/>
  <c r="D796" i="1"/>
  <c r="F794" i="1"/>
  <c r="H794" i="1" s="1"/>
  <c r="H793" i="1"/>
  <c r="D894" i="1"/>
  <c r="G76" i="1"/>
  <c r="H149" i="1"/>
  <c r="H151" i="1" s="1"/>
  <c r="E197" i="1"/>
  <c r="E198" i="1" s="1"/>
  <c r="H241" i="1"/>
  <c r="F297" i="1"/>
  <c r="H297" i="1" s="1"/>
  <c r="F321" i="1"/>
  <c r="F407" i="1"/>
  <c r="H425" i="1"/>
  <c r="F429" i="1"/>
  <c r="H439" i="1"/>
  <c r="F478" i="1"/>
  <c r="D510" i="1"/>
  <c r="E580" i="1"/>
  <c r="E581" i="1" s="1"/>
  <c r="E582" i="1" s="1"/>
  <c r="E583" i="1" s="1"/>
  <c r="H567" i="1"/>
  <c r="H828" i="1"/>
  <c r="G883" i="1"/>
  <c r="H883" i="1"/>
  <c r="F334" i="1"/>
  <c r="E510" i="1"/>
  <c r="E829" i="1"/>
  <c r="E817" i="1"/>
  <c r="H313" i="1"/>
  <c r="E394" i="1"/>
  <c r="E399" i="1" s="1"/>
  <c r="E409" i="1" s="1"/>
  <c r="E442" i="1" s="1"/>
  <c r="F398" i="1"/>
  <c r="H398" i="1" s="1"/>
  <c r="E430" i="1"/>
  <c r="E441" i="1" s="1"/>
  <c r="E429" i="1"/>
  <c r="E509" i="1"/>
  <c r="D582" i="1"/>
  <c r="D583" i="1" s="1"/>
  <c r="F894" i="1"/>
  <c r="H894" i="1" s="1"/>
  <c r="G876" i="1"/>
  <c r="H876" i="1"/>
  <c r="F78" i="1"/>
  <c r="F139" i="1"/>
  <c r="H414" i="1"/>
  <c r="H468" i="1"/>
  <c r="H471" i="1" s="1"/>
  <c r="H495" i="1"/>
  <c r="H498" i="1" s="1"/>
  <c r="F612" i="1"/>
  <c r="F631" i="1"/>
  <c r="F656" i="1"/>
  <c r="F690" i="1"/>
  <c r="F787" i="1"/>
  <c r="F816" i="1"/>
  <c r="F623" i="1"/>
  <c r="F659" i="1"/>
  <c r="F737" i="1"/>
  <c r="F759" i="1"/>
  <c r="F769" i="1"/>
  <c r="H882" i="1"/>
  <c r="F507" i="1"/>
  <c r="F542" i="1"/>
  <c r="F548" i="1"/>
  <c r="F556" i="1"/>
  <c r="F572" i="1"/>
  <c r="H572" i="1" s="1"/>
  <c r="F636" i="1"/>
  <c r="F676" i="1"/>
  <c r="F723" i="1"/>
  <c r="F844" i="1"/>
  <c r="D647" i="1"/>
  <c r="D648" i="1" s="1"/>
  <c r="D693" i="1" s="1"/>
  <c r="F826" i="1"/>
  <c r="H875" i="1"/>
  <c r="H891" i="1"/>
  <c r="H542" i="1" l="1"/>
  <c r="F543" i="1"/>
  <c r="H816" i="1"/>
  <c r="F817" i="1"/>
  <c r="H817" i="1" s="1"/>
  <c r="F829" i="1"/>
  <c r="H829" i="1" s="1"/>
  <c r="H499" i="1"/>
  <c r="F500" i="1"/>
  <c r="G381" i="1"/>
  <c r="F394" i="1"/>
  <c r="H198" i="1"/>
  <c r="G198" i="1"/>
  <c r="H787" i="1"/>
  <c r="F788" i="1"/>
  <c r="F80" i="1"/>
  <c r="H74" i="1"/>
  <c r="G74" i="1"/>
  <c r="H723" i="1"/>
  <c r="F729" i="1"/>
  <c r="H556" i="1"/>
  <c r="F573" i="1"/>
  <c r="H573" i="1" s="1"/>
  <c r="H659" i="1"/>
  <c r="F660" i="1"/>
  <c r="H660" i="1" s="1"/>
  <c r="G78" i="1"/>
  <c r="F79" i="1"/>
  <c r="H78" i="1"/>
  <c r="F316" i="1"/>
  <c r="G44" i="1"/>
  <c r="H44" i="1"/>
  <c r="H166" i="1"/>
  <c r="F827" i="1"/>
  <c r="H827" i="1" s="1"/>
  <c r="H826" i="1"/>
  <c r="H676" i="1"/>
  <c r="F677" i="1"/>
  <c r="H677" i="1" s="1"/>
  <c r="H548" i="1"/>
  <c r="F551" i="1"/>
  <c r="H769" i="1"/>
  <c r="F770" i="1"/>
  <c r="H770" i="1" s="1"/>
  <c r="H623" i="1"/>
  <c r="H656" i="1"/>
  <c r="F661" i="1"/>
  <c r="F479" i="1"/>
  <c r="H478" i="1"/>
  <c r="F408" i="1"/>
  <c r="H408" i="1" s="1"/>
  <c r="H407" i="1"/>
  <c r="E206" i="1"/>
  <c r="E270" i="1" s="1"/>
  <c r="E851" i="1" s="1"/>
  <c r="E895" i="1" s="1"/>
  <c r="F255" i="1"/>
  <c r="H255" i="1" s="1"/>
  <c r="H229" i="1"/>
  <c r="G253" i="1"/>
  <c r="H253" i="1"/>
  <c r="G10" i="1"/>
  <c r="F13" i="1"/>
  <c r="H10" i="1"/>
  <c r="H759" i="1"/>
  <c r="F760" i="1"/>
  <c r="F122" i="1"/>
  <c r="H122" i="1" s="1"/>
  <c r="H121" i="1"/>
  <c r="G27" i="1"/>
  <c r="H27" i="1"/>
  <c r="F248" i="1"/>
  <c r="H248" i="1" s="1"/>
  <c r="H234" i="1"/>
  <c r="G334" i="1"/>
  <c r="F335" i="1"/>
  <c r="H334" i="1"/>
  <c r="G321" i="1"/>
  <c r="H321" i="1"/>
  <c r="G19" i="1"/>
  <c r="H19" i="1"/>
  <c r="H737" i="1"/>
  <c r="F738" i="1"/>
  <c r="H738" i="1" s="1"/>
  <c r="F175" i="1"/>
  <c r="H139" i="1"/>
  <c r="F370" i="1"/>
  <c r="H369" i="1"/>
  <c r="F218" i="1"/>
  <c r="H217" i="1"/>
  <c r="G23" i="1"/>
  <c r="H23" i="1"/>
  <c r="F641" i="1"/>
  <c r="H641" i="1" s="1"/>
  <c r="G631" i="1"/>
  <c r="F849" i="1"/>
  <c r="H844" i="1"/>
  <c r="H850" i="1" s="1"/>
  <c r="H507" i="1"/>
  <c r="F508" i="1"/>
  <c r="H508" i="1" s="1"/>
  <c r="F613" i="1"/>
  <c r="H612" i="1"/>
  <c r="F430" i="1"/>
  <c r="H429" i="1"/>
  <c r="H690" i="1"/>
  <c r="F691" i="1"/>
  <c r="H691" i="1" s="1"/>
  <c r="F298" i="1"/>
  <c r="H289" i="1"/>
  <c r="F299" i="1" l="1"/>
  <c r="H298" i="1"/>
  <c r="F441" i="1"/>
  <c r="H441" i="1" s="1"/>
  <c r="H430" i="1"/>
  <c r="H218" i="1"/>
  <c r="F219" i="1"/>
  <c r="H175" i="1"/>
  <c r="H206" i="1" s="1"/>
  <c r="F182" i="1"/>
  <c r="H182" i="1" s="1"/>
  <c r="H760" i="1"/>
  <c r="F761" i="1"/>
  <c r="F254" i="1"/>
  <c r="H254" i="1" s="1"/>
  <c r="G79" i="1"/>
  <c r="H79" i="1"/>
  <c r="F581" i="1"/>
  <c r="H581" i="1" s="1"/>
  <c r="H551" i="1"/>
  <c r="F580" i="1"/>
  <c r="H580" i="1" s="1"/>
  <c r="F509" i="1"/>
  <c r="H509" i="1" s="1"/>
  <c r="H500" i="1"/>
  <c r="F614" i="1"/>
  <c r="H613" i="1"/>
  <c r="F850" i="1"/>
  <c r="H849" i="1"/>
  <c r="F371" i="1"/>
  <c r="H370" i="1"/>
  <c r="F206" i="1"/>
  <c r="F486" i="1"/>
  <c r="H479" i="1"/>
  <c r="F647" i="1"/>
  <c r="F322" i="1"/>
  <c r="H316" i="1"/>
  <c r="G316" i="1"/>
  <c r="H729" i="1"/>
  <c r="F730" i="1"/>
  <c r="G80" i="1"/>
  <c r="H80" i="1"/>
  <c r="H543" i="1"/>
  <c r="F544" i="1"/>
  <c r="H335" i="1"/>
  <c r="G335" i="1"/>
  <c r="F336" i="1"/>
  <c r="H336" i="1" s="1"/>
  <c r="G13" i="1"/>
  <c r="F68" i="1"/>
  <c r="H13" i="1"/>
  <c r="F692" i="1"/>
  <c r="H692" i="1" s="1"/>
  <c r="H661" i="1"/>
  <c r="H788" i="1"/>
  <c r="F795" i="1"/>
  <c r="H795" i="1" s="1"/>
  <c r="F399" i="1"/>
  <c r="H394" i="1"/>
  <c r="F409" i="1" l="1"/>
  <c r="H371" i="1"/>
  <c r="F648" i="1"/>
  <c r="H614" i="1"/>
  <c r="E83" i="1"/>
  <c r="G68" i="1"/>
  <c r="F81" i="1"/>
  <c r="H68" i="1"/>
  <c r="H486" i="1"/>
  <c r="F510" i="1"/>
  <c r="H510" i="1" s="1"/>
  <c r="H544" i="1"/>
  <c r="F582" i="1"/>
  <c r="H730" i="1"/>
  <c r="F731" i="1"/>
  <c r="H322" i="1"/>
  <c r="G322" i="1"/>
  <c r="F270" i="1"/>
  <c r="H761" i="1"/>
  <c r="F771" i="1"/>
  <c r="F269" i="1"/>
  <c r="H269" i="1" s="1"/>
  <c r="H219" i="1"/>
  <c r="G399" i="1"/>
  <c r="H399" i="1"/>
  <c r="H647" i="1"/>
  <c r="G647" i="1"/>
  <c r="H299" i="1"/>
  <c r="F323" i="1"/>
  <c r="H270" i="1" l="1"/>
  <c r="F442" i="1"/>
  <c r="H442" i="1" s="1"/>
  <c r="H409" i="1"/>
  <c r="H582" i="1"/>
  <c r="F583" i="1"/>
  <c r="H583" i="1" s="1"/>
  <c r="F337" i="1"/>
  <c r="H337" i="1" s="1"/>
  <c r="H323" i="1"/>
  <c r="H771" i="1"/>
  <c r="F796" i="1"/>
  <c r="H796" i="1" s="1"/>
  <c r="G81" i="1"/>
  <c r="H81" i="1"/>
  <c r="H648" i="1"/>
  <c r="F693" i="1"/>
  <c r="H693" i="1" s="1"/>
  <c r="H731" i="1"/>
  <c r="F739" i="1"/>
  <c r="F740" i="1" l="1"/>
  <c r="H740" i="1" s="1"/>
  <c r="H739" i="1"/>
  <c r="F851" i="1"/>
  <c r="F895" i="1" l="1"/>
  <c r="H851" i="1"/>
  <c r="H895" i="1" l="1"/>
  <c r="F896" i="1"/>
  <c r="F898" i="1" s="1"/>
</calcChain>
</file>

<file path=xl/sharedStrings.xml><?xml version="1.0" encoding="utf-8"?>
<sst xmlns="http://schemas.openxmlformats.org/spreadsheetml/2006/main" count="1203" uniqueCount="468">
  <si>
    <t>องค์การบริหารส่วนตำบลหนองใหญ่</t>
  </si>
  <si>
    <t xml:space="preserve"> อำเภอศรีสมเด็จ  จังหวัดร้อยเอ็ด</t>
  </si>
  <si>
    <t>งบรับ - จ่าย(ตามแผนงาน)</t>
  </si>
  <si>
    <t xml:space="preserve"> ณ วันที่  30   กันยายน    2562</t>
  </si>
  <si>
    <t>รายการ</t>
  </si>
  <si>
    <t xml:space="preserve"> ประมาณการ</t>
  </si>
  <si>
    <t>รายรับจริง</t>
  </si>
  <si>
    <t xml:space="preserve">   รวมรายรับจริง</t>
  </si>
  <si>
    <t xml:space="preserve"> +</t>
  </si>
  <si>
    <t>สูง</t>
  </si>
  <si>
    <t>รายรับ</t>
  </si>
  <si>
    <t>เดือนนี้</t>
  </si>
  <si>
    <t>ตั้งแต่ต้นปี</t>
  </si>
  <si>
    <t xml:space="preserve"> -</t>
  </si>
  <si>
    <t>ต่ำ</t>
  </si>
  <si>
    <t>รายได้ที่จัดเก็บเอง</t>
  </si>
  <si>
    <t>หมวดภาษีอากร  (411000)</t>
  </si>
  <si>
    <t xml:space="preserve">หน่วยงานจัดเก็บ          </t>
  </si>
  <si>
    <t xml:space="preserve">     ประเภทภาษีโรงเรือนและที่ดิน</t>
  </si>
  <si>
    <t xml:space="preserve">     ประเภทภาษีบำรุงท้องที่</t>
  </si>
  <si>
    <t xml:space="preserve">     ประเภทภาษีป้าย   </t>
  </si>
  <si>
    <t>รวมเงิน</t>
  </si>
  <si>
    <t>หมวดค่าธรรมเนียม ค่าปรับ และใบอนุญาต  (412000)</t>
  </si>
  <si>
    <t xml:space="preserve">     ประเภทค่าใบอนุญาตประกอบกิจการที่เป็นอันตรายต่อสุขภาพ</t>
  </si>
  <si>
    <t xml:space="preserve">     ประเภทค่าปรับผิดสัญญา</t>
  </si>
  <si>
    <t xml:space="preserve">     ประเภทค่าใบธรรมเนียมจดทะเบียนพานิชย์</t>
  </si>
  <si>
    <t xml:space="preserve">     ประเภทค่าใบอนุญาตการขายสุรา</t>
  </si>
  <si>
    <t>หมวดรายได้ทรัพย์สิน  (413000)</t>
  </si>
  <si>
    <t xml:space="preserve">     ประเภทดอกเบี้ยเงินฝากธนาคาร</t>
  </si>
  <si>
    <t xml:space="preserve">     ประเภทรายได้จากทรัพย์สินอื่นๆ</t>
  </si>
  <si>
    <t>หมวดรายได้สาธารณูปโภคและการพาณิชย์  (414000)</t>
  </si>
  <si>
    <t xml:space="preserve">     ประเภทรายได้จากสาธารณูปโภคอื่นๆ</t>
  </si>
  <si>
    <t>หมวดรายได้เบ็ดเตล็ด  (415000)</t>
  </si>
  <si>
    <t xml:space="preserve">     ประเภทค่าขายแบบแปลน             </t>
  </si>
  <si>
    <t xml:space="preserve">     ประเภทรายได้เบ็ดเตล็ดอื่นๆ</t>
  </si>
  <si>
    <t xml:space="preserve">รวมเงิน          </t>
  </si>
  <si>
    <t>รายได้ที่รัฐบาลเก็บแล้วจัดสรรให้ อปท.   (420000)</t>
  </si>
  <si>
    <t xml:space="preserve">     ประเภทภาษีและค่าธรรมเนียมรถยนต์และล้อเลื่อน </t>
  </si>
  <si>
    <t xml:space="preserve">     ประเภทภาษีมูลค่าเพิ่มตาม พ.ร.บ. กำหนดแผนฯ  </t>
  </si>
  <si>
    <t xml:space="preserve">     ประเภทภาษีมูลค่าเพิ่มตาม พ.ร.บ. จัดสรรรายได้  (1 ใน 9  )</t>
  </si>
  <si>
    <t xml:space="preserve">     ประเภทภาษีธุรกิจเฉพาะ</t>
  </si>
  <si>
    <t xml:space="preserve">     ประเภทภาษีสุรา</t>
  </si>
  <si>
    <t xml:space="preserve">     ประเภทภาษีสรรพสามิต</t>
  </si>
  <si>
    <t xml:space="preserve">     ประเภทภาษีค่าภาคหลวงและค่าธรรมเนียมตามกฎหมายว่าด้วยป่าไม้</t>
  </si>
  <si>
    <t xml:space="preserve">     ประเภทภาษีภาคหลวงแร่</t>
  </si>
  <si>
    <t xml:space="preserve">     ประเภทภาษีภาคหลวงปิโตรเลียม</t>
  </si>
  <si>
    <t xml:space="preserve">     ประเภทภาษีค่าธรรมเนียมจดทะเบียนสิทธิฯ  ที่ดิน</t>
  </si>
  <si>
    <t xml:space="preserve">     ประเภทภาษีจัดสรรอื่นๆ</t>
  </si>
  <si>
    <t>รายได้ที่รัฐบาลอุดหนุนให้ อปท.  (430000)</t>
  </si>
  <si>
    <t>หมวดเงินอุดหนุนทั่วไป   (431000)</t>
  </si>
  <si>
    <t xml:space="preserve">     ประเภทเงินอุดหนุนทั่วไปประจำปีงบประมาณ   2561</t>
  </si>
  <si>
    <t xml:space="preserve">  -  เงินอุดหนุนทั่วไปตามอำนาจหน้าที่และภาริกจถ่ายโอนเลือกทำ</t>
  </si>
  <si>
    <t xml:space="preserve"> -  นม ปฐมวัย</t>
  </si>
  <si>
    <t xml:space="preserve"> - อาหารกลางวัน ปฐมวัย</t>
  </si>
  <si>
    <t xml:space="preserve"> - นม ประถม</t>
  </si>
  <si>
    <t xml:space="preserve"> - อาหารกลางวัน ประถม</t>
  </si>
  <si>
    <t xml:space="preserve"> - เงินเดือนครู</t>
  </si>
  <si>
    <t xml:space="preserve"> - ค่าตอบแทนชั่วคราวครูผู้ช่วย</t>
  </si>
  <si>
    <t xml:space="preserve"> - เงินประกันสังคม</t>
  </si>
  <si>
    <t xml:space="preserve"> - ค่าจัดการเรียนการสอน</t>
  </si>
  <si>
    <t xml:space="preserve"> - ค่าเครื่องแบบนักเรียน (ศพด.)</t>
  </si>
  <si>
    <t xml:space="preserve"> - ค่าหนังสือเรียน (ศพด.)</t>
  </si>
  <si>
    <t xml:space="preserve"> - ค่าอุปกรณ์การเรียน (ศพด.)</t>
  </si>
  <si>
    <t xml:space="preserve"> - กิจกรรมพัฒนาคุณภาพผู้เรียน (ศพด.)</t>
  </si>
  <si>
    <t xml:space="preserve"> - เบี้ยยังชีพผู้สูงอายุ</t>
  </si>
  <si>
    <t xml:space="preserve"> - เบี้ยยังชีพผู้พิการ</t>
  </si>
  <si>
    <t xml:space="preserve"> - เบี้ยยังชีพผู้ป่วยเอดส์</t>
  </si>
  <si>
    <t xml:space="preserve"> - โครงการพระราชดำริด้านสาธารณสุข</t>
  </si>
  <si>
    <t xml:space="preserve"> - สำรวจการขึ้นทะเบียนสัตว์(โครงการสัตว์ปลอดโรค คนปลอดภยจากโรคพิษสุนัขบ้า)</t>
  </si>
  <si>
    <t xml:space="preserve"> - ขับเคลื่อนโครงการสัตว์ปลอดโรค คนปลอดภัยจากโรคพิษสุนัขบ้า</t>
  </si>
  <si>
    <t>รวมเงินอุดหนุนทั่วไป</t>
  </si>
  <si>
    <t>รวมรายรับตามข้อบัญญัติงบประมาณ</t>
  </si>
  <si>
    <t>รายได้ที่รัฐบาลอุดหนุนให้โดยระบุวัตุประสงค์/เฉพาะกิจ  (440000)</t>
  </si>
  <si>
    <t>หมวดเงินอุดหนุนระบุวัตถุประสงค์/เฉพาะกิจ   (441000)</t>
  </si>
  <si>
    <t xml:space="preserve">     ประเภทเงินอุดหนุนระบุวัตถุประสงค์/เฉพาะกิจจากกรมส่งเสริมฯ</t>
  </si>
  <si>
    <t xml:space="preserve"> - โครงการพัฒนาคุณภาพการศึกษาด้วยเทคโนโลยีสารสนเทศ (DLTV)</t>
  </si>
  <si>
    <t xml:space="preserve"> - โครงการจัดซื้อรถขยะ  ขนาด 6 ตัน 6  ล้อ แบบอัดท้าย</t>
  </si>
  <si>
    <t xml:space="preserve">     ประเภทเงินอุดหนุนระบุวัตถุประสงค์/เฉพาะกิจจากหน่วยงานอื่น</t>
  </si>
  <si>
    <t xml:space="preserve"> - โครงการปรับสภาพแวดล้อมและสิ่งอำนวยความสะดวกของผู้สูงอายุให้เหมาะสมและปลอดภัย</t>
  </si>
  <si>
    <t>รวมเงินอุดหนุนระบุวัตถุประสงค์</t>
  </si>
  <si>
    <t>รวมเงินอุดหนุนระบุวัตถุประสงค์/เฉพาะกิจ</t>
  </si>
  <si>
    <t>รวมรายรับทั้งสิ้น</t>
  </si>
  <si>
    <t>รายรับไม่รวมเงินอุดหนุน</t>
  </si>
  <si>
    <t>ลงชื่อ...........................................ผู้จัดทำ</t>
  </si>
  <si>
    <t>(นางเกษร  โพธิกะ)</t>
  </si>
  <si>
    <t>นักวิชาการเงินและบัญชี</t>
  </si>
  <si>
    <t>เรียน ปลัดองค์การบริหารส่วนตำบล</t>
  </si>
  <si>
    <t xml:space="preserve">                         เรียน  นายกองค์การบริการส่วนตำบล</t>
  </si>
  <si>
    <t xml:space="preserve">      -  เพื่อทราบ</t>
  </si>
  <si>
    <t xml:space="preserve">                                      - เพื่อทราบ</t>
  </si>
  <si>
    <t xml:space="preserve">      - ได้ตรวจสอบถูกต้องแล้ว</t>
  </si>
  <si>
    <t xml:space="preserve">                                     - ได้ตรวจสอบถูกต้องแล้ว</t>
  </si>
  <si>
    <t xml:space="preserve">     - ทราบเสนอ นอภ. เพื่อโปรดทราบ</t>
  </si>
  <si>
    <t>ว่าที่ รต. ..................................</t>
  </si>
  <si>
    <t>(นางอัญชนา  บังจันทร์)</t>
  </si>
  <si>
    <t>(เกษม  สมภักดี)</t>
  </si>
  <si>
    <t>(นายกอง  มูลนิกร)</t>
  </si>
  <si>
    <t>ผู้อำนวยการกองคลัง</t>
  </si>
  <si>
    <t>ปลัดองค์การบริหารส่วนตำบลหนองใหญ่</t>
  </si>
  <si>
    <t>นายกองค์การบริหารส่วนตำบลหนองใหญ่</t>
  </si>
  <si>
    <t xml:space="preserve">องค์การบริหารส่วนตำบลหนองใหญ่ </t>
  </si>
  <si>
    <t xml:space="preserve"> อำเภอศรีสมเด็จ    จังหวัดร้อยเอ็ด</t>
  </si>
  <si>
    <t>งบรับ - จ่าย (ตามแผนงาน)</t>
  </si>
  <si>
    <t>ประมาณการ</t>
  </si>
  <si>
    <t>รายจ่ายจริง</t>
  </si>
  <si>
    <t>+</t>
  </si>
  <si>
    <t>งบประมาณ</t>
  </si>
  <si>
    <t>รายจ่าย</t>
  </si>
  <si>
    <t>-</t>
  </si>
  <si>
    <t>คงเหลือ</t>
  </si>
  <si>
    <t>แผนงานบริหารงานทั่วไป (00110)</t>
  </si>
  <si>
    <t>งานบริหารงานทั่วไป (00111)</t>
  </si>
  <si>
    <t>งบบุคลากร   (200000)</t>
  </si>
  <si>
    <t>หมวดเงินเดือน และค่าคอบแทนพนักงานจ้าง</t>
  </si>
  <si>
    <t>หมวดเงินเดือนฝ่ายการเมือง   (210000)</t>
  </si>
  <si>
    <t>(1)</t>
  </si>
  <si>
    <t>ประเภทเงินเดือนนายกฯ/รองนายกฯ</t>
  </si>
  <si>
    <t>(2)</t>
  </si>
  <si>
    <t>ประเภทเงินค่าตอบแทนประจำตำแหน่งนายกฯ/รองนายกฯ</t>
  </si>
  <si>
    <t>(3)</t>
  </si>
  <si>
    <t>ประเภทเงินค่าตอบแทนพิเศษนายกฯ/รองนายกฯ</t>
  </si>
  <si>
    <t>(4)</t>
  </si>
  <si>
    <t>ประเภทเงินค่าตอบแทนเลขานุการนายก/ที่ปรึกษานายก</t>
  </si>
  <si>
    <t>(5)</t>
  </si>
  <si>
    <t>ประเภทเงินค่าตอบแทนสมาชิกสภาองค์การบริหารส่วนตำบล</t>
  </si>
  <si>
    <t>(6)</t>
  </si>
  <si>
    <t>ประเภทเงินค่าตอบแทน เลขานุการสภา อบต.</t>
  </si>
  <si>
    <t>รวมเงินเดือนฝ่ายการเมือง</t>
  </si>
  <si>
    <t>หมวดเงินเดือนฝ่ายประจำ   (220000)</t>
  </si>
  <si>
    <t>เงินเดือนพนักงานและค่าตอบแทนพนักงานจ้าง</t>
  </si>
  <si>
    <t>ประเภทเงินเดือนพนักงาน</t>
  </si>
  <si>
    <t>ประเภทเงินประจำตำแหน่งปลัด รองปลัดฯ และหัวหน้าสำนักปลัด</t>
  </si>
  <si>
    <t>ประเภทเงินค่าตอบแทนพนักงานจ้างตามภารกิจ</t>
  </si>
  <si>
    <t xml:space="preserve">ประเภทเงินค่าตอบแทนพนักงานจ้างทั่วไป </t>
  </si>
  <si>
    <t xml:space="preserve">ประเภทเงินเพิ่มต่างๆ ของพนักงานจ้างตามภารกิจ </t>
  </si>
  <si>
    <t>รวมเงินเดือนฝ่ายประจำ</t>
  </si>
  <si>
    <t>รวมหมวดเงินเดือนและค่าจ้างประจำ</t>
  </si>
  <si>
    <t>รวมงบบุคลากร</t>
  </si>
  <si>
    <t>งบดำเนินงาน (300000)</t>
  </si>
  <si>
    <t>หมวดค่าตอบแทนใช้สอยและวัสดุ</t>
  </si>
  <si>
    <t>หมวดค่าตอบแทน  (310000)</t>
  </si>
  <si>
    <t>ประเภทค่าตอบแทนการปฏิบัติงานนอกเวลาราชการ  (310300)</t>
  </si>
  <si>
    <t xml:space="preserve">  - เพื่อจ่ายเป็นค่าตอบแทนนอกเวลาราชการ</t>
  </si>
  <si>
    <t>ประเภทค่าตอบแทนผู้ปฎิบัติราชการเป็นประโยชน์ฯ (310100)</t>
  </si>
  <si>
    <t xml:space="preserve">  - เพื่อจ่ายเป็นค่าตอบแทนให้แก่ เจ้าหน้าที่ที่ปฏิบัติงานให้กับ อบต.</t>
  </si>
  <si>
    <t xml:space="preserve">  - เพื่อจ่ายแป็นค่าตอบแทนคณะกรรมการต่างๆ ฯ</t>
  </si>
  <si>
    <t xml:space="preserve">  - เพื่อจ่ายเป็นค่าเงินรางวัลนำจับผู้กระทำผิดกฏหมาย</t>
  </si>
  <si>
    <t>ประเภทเช่าบ้าน</t>
  </si>
  <si>
    <t xml:space="preserve"> - เพื่อจ่ายเป็นเงินค่าเช่าบ้านของพนักงาน</t>
  </si>
  <si>
    <t>ประเภทเงินช่วยเหลือการศึกษาบุตร</t>
  </si>
  <si>
    <t xml:space="preserve"> - เพื่อจ่ายเป็นเงินช่วยเหลือการศึกษาบุตรให้แก่พนักงานส่วนตำบล</t>
  </si>
  <si>
    <t>รวมหมวดค่าตอบแทน</t>
  </si>
  <si>
    <t xml:space="preserve">หมวดค่าใช้สอย    (320000) </t>
  </si>
  <si>
    <t>ประเภทรายจ่ายเพื่อได้มาซึ่งบริการ  (320100)</t>
  </si>
  <si>
    <t xml:space="preserve"> (1)  เพื่อจ่ายเป็นค่าจ้างเหมาบริการต่างๆฯ </t>
  </si>
  <si>
    <t xml:space="preserve"> (2)  ค่าธรรมเนียมและค่าลงทะเบียนต่างๆ ในการฝึกอบรม ฯลฯ</t>
  </si>
  <si>
    <t xml:space="preserve"> (3)  ค่าจ้างเหมาแม่บ้าน  จำนวน  2 อัตรา</t>
  </si>
  <si>
    <t xml:space="preserve"> (4)  ค่าเหมาทำเว็ปไซต์องค์การบริหารส่วนตำบลหนองใหญ่</t>
  </si>
  <si>
    <t xml:space="preserve"> (5)  ค่ารางวัดสำหรับสอบแนวเขตที่สาธารณะประโยชน์</t>
  </si>
  <si>
    <t>ประเภทรายจ่ายเกี่ยวกับการรับรองและพิธีการ  (320200)</t>
  </si>
  <si>
    <t xml:space="preserve"> (1)  ค่ารับรองในการต้อนรับบุคคลหรือคณะบุคคล</t>
  </si>
  <si>
    <t xml:space="preserve"> (2)  ค่าเลี้ยงรับรองในการประชุมสภาท้องถิ่นฯลฯ</t>
  </si>
  <si>
    <t>ประเภทรายจ่ายเกี่ยวเนื่องกับการปฏิบัติราชการที่ไม่เข้ารายจ่ายหมวดอื่น ๆ (320300)</t>
  </si>
  <si>
    <t xml:space="preserve"> (1)  ค่าใช้จ่ายในการเดินทางไปราชการ สำหรับค่าเบี้ยเลี้ยงฯลฯ</t>
  </si>
  <si>
    <t xml:space="preserve"> (2)  ค่าใช้จ่ายในการดำเนินการจัดการเลือกตั้ง หรือจัดการเลือกตั้งซ่อม</t>
  </si>
  <si>
    <t xml:space="preserve"> (3)  ค่าใช้จ่ายในการดำเนินกิจกรรมอันเป็นการพิทักษ์รักษาไว้ซึ่งชาติ ศาสนา พระมหากษัตริย์ฯ</t>
  </si>
  <si>
    <t xml:space="preserve"> (4)  โครงการฝึกอบรมและศึกษาดูงานเพื่อพัฒนาองค์ความรู้ฯ</t>
  </si>
  <si>
    <t xml:space="preserve"> (5)  โครงการอบรมคุณธรรมจริยะรรมให้กับพนักงานส่วนตำบล</t>
  </si>
  <si>
    <t xml:space="preserve"> (6)  โครงการส่งเสริมและปลูกจิตสำนึกให้กับผู้ปฏิบัติงานและผู้เกี่ยวข้องกับการปฏิบติงานอย่างโปร่งใสฯ</t>
  </si>
  <si>
    <t>ประเภทรายจ่ายค่าบำรุงรักษาและซ่อมแซม  (320400)</t>
  </si>
  <si>
    <r>
      <t xml:space="preserve">      </t>
    </r>
    <r>
      <rPr>
        <b/>
        <sz val="15"/>
        <rFont val="AngsanaUPC"/>
        <family val="1"/>
      </rPr>
      <t>-</t>
    </r>
    <r>
      <rPr>
        <sz val="15"/>
        <rFont val="AngsanaUPC"/>
        <family val="1"/>
        <charset val="222"/>
      </rPr>
      <t xml:space="preserve">  เพื่อจ่ายเป็นค่าบำรุงรักษาหรือซ่อมแซมทรัพย์สิน </t>
    </r>
  </si>
  <si>
    <t>เช่น  เครื่องปรับอากาศ  คอมพิวเตอร์  รถยนต์ส่วนกลาง    รถจักรยานยนต์</t>
  </si>
  <si>
    <t>เครื่องตัดหญ้า  เครื่องพิมพ์  เครื่องถ่ายเอกสาร  เครื่องโทรสาร  อาคารสำนักงาน ฯลฯ</t>
  </si>
  <si>
    <t>รวมหมวดค่าใช้สอย</t>
  </si>
  <si>
    <t xml:space="preserve">หมวดค่าวัสดุ    (330000) </t>
  </si>
  <si>
    <t xml:space="preserve">ประเภทวัสดุสำนักงาน                      </t>
  </si>
  <si>
    <t xml:space="preserve">ประเภทวัสดุงานบ้าน งานครัว </t>
  </si>
  <si>
    <t>ประเภทวัสดุยานพาหนะและขนส่ง</t>
  </si>
  <si>
    <r>
      <rPr>
        <sz val="15"/>
        <rFont val="AngsanaUPC"/>
        <family val="1"/>
        <charset val="222"/>
      </rPr>
      <t xml:space="preserve">ประเภทวัสดุเชื้อเพลิงและหล่อลื่น </t>
    </r>
    <r>
      <rPr>
        <b/>
        <sz val="15"/>
        <rFont val="AngsanaUPC"/>
        <family val="1"/>
      </rPr>
      <t xml:space="preserve"> </t>
    </r>
  </si>
  <si>
    <t xml:space="preserve">ประเภทวัสดุโฆษณาและเผยแพร่ </t>
  </si>
  <si>
    <t>ประเภทวัสดุคอมพิวเตอร์</t>
  </si>
  <si>
    <t>รวมหมวดค่าวัสดุ</t>
  </si>
  <si>
    <t>รวมเงินหมวดค่าตอบแทนใช้สอยและวัสดุ</t>
  </si>
  <si>
    <t>หมวดค่าสาธาราณูปโภค  (340000)</t>
  </si>
  <si>
    <t xml:space="preserve">   -  ประเภทค่าไฟฟ้า            </t>
  </si>
  <si>
    <t xml:space="preserve">   -  ประเภทค่าบริการโทรศัพท์ </t>
  </si>
  <si>
    <t xml:space="preserve">   -  ปรเภทค่าบริการไปรษณีย์                             </t>
  </si>
  <si>
    <t xml:space="preserve">   -  ประเภทค่าบริการสื่อสารและคมนาคม</t>
  </si>
  <si>
    <t>รวมหมวดค่าสาธารณูปโภค</t>
  </si>
  <si>
    <t>รวมงบดำเนินงาน</t>
  </si>
  <si>
    <t>งบลงทุน  (400000)</t>
  </si>
  <si>
    <t>หมวดค่าครุภัณฑ์  (410000)</t>
  </si>
  <si>
    <t>ประเภทครุภัณฑ์สำนักงาน   (410100)</t>
  </si>
  <si>
    <t xml:space="preserve"> -  กล้องวงจรปิด</t>
  </si>
  <si>
    <t xml:space="preserve"> - โต๊ะวางคอมพิวเตอร์</t>
  </si>
  <si>
    <t xml:space="preserve"> - ตู้เหล็กบานกระจกและบานทึบ</t>
  </si>
  <si>
    <t xml:space="preserve"> -  เก้าอี้พลาสติก</t>
  </si>
  <si>
    <t>ประเภทครุภัณฑ์คอมพิวเตอร์   (410600)</t>
  </si>
  <si>
    <t xml:space="preserve"> - เครื่องคอมพิวเตอร์(สำหรับงานประมวลผล)   แบบที่  1  จำนวน  1 ชุด</t>
  </si>
  <si>
    <t xml:space="preserve"> - เครื่องสำรองไฟ ขนาด 800 VA   จำนวน  1 เครื่อง</t>
  </si>
  <si>
    <t xml:space="preserve"> - เครื่องคอมพิวเตอร์โน๊ตบุ๊ก (สำหรับประมวลผล)   จำนวน  1 เครื่อง</t>
  </si>
  <si>
    <t xml:space="preserve"> - เครื่องพิมพ์แบบฉีดหมึก    จำนวน  1 เครื่อง</t>
  </si>
  <si>
    <t>รวมหมวดค่าครุภัณฑ์</t>
  </si>
  <si>
    <t>รวมงบลงทุน</t>
  </si>
  <si>
    <t>งบเงินอุดหนุน (600000)</t>
  </si>
  <si>
    <t>หมวดเงินอุดหนุน  (610000)</t>
  </si>
  <si>
    <t>ประเภทเงินอุดหนุนองค์กรปกครองส่วนท้องถิ่น   (610100)</t>
  </si>
  <si>
    <t xml:space="preserve"> -  อุดหนุนที่ว่าการอำเภอศรีสมเด็จ โครงการสนับสนุนการในการช่วยเหลือ</t>
  </si>
  <si>
    <t>ประชาชนขององค์ปกครองส่วนท้องถิ่นอำเภอศรีสมเด็จ ประจำปี 2562</t>
  </si>
  <si>
    <t>รวมหมวดเงินอุดหนุน</t>
  </si>
  <si>
    <t>รวมงบเงินอุดหนุน</t>
  </si>
  <si>
    <t>รวมรายจ่ายงานบริหารงานทั่วไป  (00111)</t>
  </si>
  <si>
    <t>งานบริหารงานคลัง (00113)</t>
  </si>
  <si>
    <t>ประเภทเงินประจำตำแหน่ง ผู้อำนวยการกองคลัง</t>
  </si>
  <si>
    <t xml:space="preserve">ประเภทเงินค่าตอบแทนพนักงานจ้างตามภารกิจ </t>
  </si>
  <si>
    <t>รวมหมวดเงินเดือนฝ่ายประจำ</t>
  </si>
  <si>
    <t xml:space="preserve">  - เพื่อจ่ายเป็นค่าตอบแทนนอกเวลาราชการ   (โอนงบประมาณครั้งที่ 3/2562)</t>
  </si>
  <si>
    <t xml:space="preserve">  '(1) -   ค่าธรรมเนียมและค่าลงทะเบียนต่างๆ สำหรับสำหรับพนักงานส่วนตำบลฯ</t>
  </si>
  <si>
    <t xml:space="preserve">  '(2) -   ค่าจ้างเหมาคนงานทั่วไปช่วยงานด้านการเงินและบัญชี</t>
  </si>
  <si>
    <t xml:space="preserve">    -  รายจ่ายเกี่ยวเนื่องกับการปฏิบัติราชการที่ไม่เข้ารายจ่ายหมวดอื่นๆ</t>
  </si>
  <si>
    <t xml:space="preserve"> (1)  ค่าใช้จ่ายโครงการจัดทำแผนที่ภาษีฯ</t>
  </si>
  <si>
    <t xml:space="preserve"> (2)  ค่าใช้จ่ายในการเดินทางไปราชการ  </t>
  </si>
  <si>
    <t xml:space="preserve"> (3) โครงการอบรมให้ความรู้เกี่ยวกับการลงระบบ </t>
  </si>
  <si>
    <t xml:space="preserve">    -  เพื่อจ่ายเป็นค่าบำรุงรักษาหรือซ่อมแซมทรัพย์สินอื่นๆ</t>
  </si>
  <si>
    <t xml:space="preserve">ประเภทวัสดุสำนักงาน         </t>
  </si>
  <si>
    <t xml:space="preserve">ประเภทวัสดุโฆษณาและเผยแพร่  </t>
  </si>
  <si>
    <t xml:space="preserve">ประเภทวัสดุคอมพิวเตอร์  </t>
  </si>
  <si>
    <t xml:space="preserve"> -  ตู้เย็น  ขนาด 5 คิว</t>
  </si>
  <si>
    <t xml:space="preserve"> -  ชุดรับแขก</t>
  </si>
  <si>
    <t>หมวดที่ดินและสิ่งก่อสร้าง  (542000)</t>
  </si>
  <si>
    <t>ประเภทค่าบำรุงรักษาและปรับปรุงที่ดินและสิ่งก่อสร้าง   (421100)</t>
  </si>
  <si>
    <t xml:space="preserve">   - โครงการปรับปรุงหลังคาอาคารกองคลัง</t>
  </si>
  <si>
    <t>รวมหมวดที่ดินและสิ่งก่อสร้าง</t>
  </si>
  <si>
    <t>รวมรายจ่ายงานบริหารงานคลัง</t>
  </si>
  <si>
    <t>รวมรายจ่ายตามแผนงานบริหารงานทั่วไป</t>
  </si>
  <si>
    <t>แผนงานรักษาความสงบภายใน (00120)</t>
  </si>
  <si>
    <t>งานบริหารทั่วไปเกี่ยวกับการรักษาความสงบภายใน  (00121)</t>
  </si>
  <si>
    <t xml:space="preserve"> (1)  เพื่อจ่ายเป็นค่าจ้างเหมาชุดบริการปฏิบัติการ OTOS </t>
  </si>
  <si>
    <t>ประเภทรายจ่ายเกี่ยวเนื่องกับการปฏิบัติราชการที่ไม่เข้ารายจ่ายหมวดอื่น ๆ</t>
  </si>
  <si>
    <t xml:space="preserve"> '(1)</t>
  </si>
  <si>
    <t xml:space="preserve">   - ค่าใช้จ่ายในการเดินทางไปราชการ  เพื่อเป็นค่าเบี้ยเลี้ยง ค่าพาหนะฯ</t>
  </si>
  <si>
    <t xml:space="preserve">ประเภทวิทยาสาสตร์หรือการแพทย์      </t>
  </si>
  <si>
    <t>ประเภทวัสดุโฆษณาและเผยแพร่</t>
  </si>
  <si>
    <t xml:space="preserve">ประเภทคอมพิวเตอร์      </t>
  </si>
  <si>
    <t>วัสดุเครื่องดับเพลิง</t>
  </si>
  <si>
    <t>รวมหมวดค่าตอบแทนใช้สอยและวัสดุ</t>
  </si>
  <si>
    <t xml:space="preserve"> - จัดซื้อเก้าอี้พนักงานระดับชำนาญการ  จำนวน  1  ตัว</t>
  </si>
  <si>
    <t xml:space="preserve"> - จัดซื้อตู้เหล็กกระจำบานเลื่อนแบบ 2 ชั้น   จำนวน  1  หลัง</t>
  </si>
  <si>
    <t xml:space="preserve"> - จัดซื้อพัดลม   จำนวน   2  ตัว</t>
  </si>
  <si>
    <t>ประเภทครุภัณฑ์ไฟฟ้าและวิทยุ  (410600)</t>
  </si>
  <si>
    <t xml:space="preserve"> - จัดซื้อเครื่องรับส่งวิทยุ</t>
  </si>
  <si>
    <t xml:space="preserve">   1.1.  ชนิดมือถือ 5 วัตต์  จำนวน  3 เครื่องๆ ละ 12,000 บาท</t>
  </si>
  <si>
    <t xml:space="preserve">  1.2  ชนิดประจำที่ ขนาด 10 วัตต์  จำนวน 1  เครื่อง ๆ ละ 28,000  บาท</t>
  </si>
  <si>
    <t>ประเภทครุภัณฑ์งานบ้านงานครัว  (410900)</t>
  </si>
  <si>
    <t xml:space="preserve"> - จัดซื้อกระทะไฟฟ้า</t>
  </si>
  <si>
    <t xml:space="preserve"> - จัดซื้อตู้กับข้าว</t>
  </si>
  <si>
    <t>หมวดค่าที่ดินและสิ่งก่อสร้าง (420000)</t>
  </si>
  <si>
    <t>ประเภทค่าต่อเติมหรือดัดแปลงอาคารบ้านพัก  (420800)</t>
  </si>
  <si>
    <t xml:space="preserve"> - เพื่อปรับปรุงต่อเติมหรือดัดแปลงอาคารเป็นศูนย์ปฏิบัติการการแพทย์ฉุกเฉินฯ</t>
  </si>
  <si>
    <t>รวมหมวดค่าที่ดินและสิ่งก่อสร้าง</t>
  </si>
  <si>
    <t>รวมรายจ่ายงานบริหารทั่วไปเกี่ยวกับการรักษาความสงบภายใน</t>
  </si>
  <si>
    <t>งานป้องกันภัยฝ่ายพลเรือนและระงับอัคคีภัย  (00123)</t>
  </si>
  <si>
    <t xml:space="preserve">   - ค่าใช้จ่ายในการรณรงค์รักษาความปลอดภัยทางถนนช่วงเทศกาลปีใหม่</t>
  </si>
  <si>
    <t xml:space="preserve"> '(2)</t>
  </si>
  <si>
    <t xml:space="preserve">   - ค่าใช้จ่ายในการรณรงค์รักษาความปลอดภัยทางถนนช่วงเทศกาลสงกรานต์</t>
  </si>
  <si>
    <t xml:space="preserve"> '(3)</t>
  </si>
  <si>
    <t xml:space="preserve">   - ค่าใช้จ่ายฝึกอบรมชุดปฏิบัติการ EMS การแพทย์ฉุกเฉิน</t>
  </si>
  <si>
    <t xml:space="preserve"> '(4)</t>
  </si>
  <si>
    <t xml:space="preserve">   - ค่าใช้จ่ายฝึกอบรมจัดกิจกรรมให้ความรู้เกี่ยวกับสาธารณภัยแก่ประชาชนในตำบล</t>
  </si>
  <si>
    <t>รวมรายจ่ายงานป้องกันภัยฝ่ายพลเรือนและระงับอัคคีภัย</t>
  </si>
  <si>
    <t>รวมรายจ่ายตามแผนงานรักษาความสงบภายใน</t>
  </si>
  <si>
    <t>แผนงานการศึกษา (00210)</t>
  </si>
  <si>
    <t>งานบริหารทั่วไปเกี่ยวกับการศึกษา   (00211)</t>
  </si>
  <si>
    <t>งบบุลคากร</t>
  </si>
  <si>
    <t>ประเภทเงินประจำตำแหน่งหัวหน้าส่วนการศึกษา</t>
  </si>
  <si>
    <t xml:space="preserve">     -  ค่าธรรมเนียมและค่าลงทะเบียนต่างๆ ในการฝึกอบรม ฯลฯ</t>
  </si>
  <si>
    <t xml:space="preserve">      -    ค่ารับรองในการต้อนรับบุคคลหรือคณะบุคคล</t>
  </si>
  <si>
    <t>เช่น ทรัพย์สินอื่นๆ เช่นวัสดุต่างๆ</t>
  </si>
  <si>
    <t>ประเภทเงินอุดหนุนส่วนราชการ  (610200)</t>
  </si>
  <si>
    <t xml:space="preserve"> -  อุดหนุนอาหารกลางโรงเรียนบ้านหนองใหญ่  ( 53  ราย)</t>
  </si>
  <si>
    <t xml:space="preserve"> -  อุดหนุนอาหารกลางโรงเรียนโนนสีดา   ( 120  ราย)</t>
  </si>
  <si>
    <t xml:space="preserve"> -  อุดหนุนอาหารกลางโรงเรียนทรายทองวิทยา  ( 47 ราย)</t>
  </si>
  <si>
    <t>รวมรายจ่ายงานบริหารทั่วไปเกี่ยวกับการศึกษา</t>
  </si>
  <si>
    <t>งานระดับก่อนวัยเรียนและประถมศึกษา  (00212)</t>
  </si>
  <si>
    <t xml:space="preserve"> (1)  โครงการสนับสนุนค่าใช้จ่ายการบริหารสถานศึกษา</t>
  </si>
  <si>
    <t xml:space="preserve">         -  เพื่อจ่ายเป็นค่าจ้างเหมาประกอบอาหารกลางวันสำหรับเด็กในศูนย์พัฒนาเด็กฯ</t>
  </si>
  <si>
    <t xml:space="preserve">         -  เพื่อจ่ายเป็นค่าซื้อวัสดุรายหัวสำหรับเด็กในศูนย์พัฒนาเด็กฯ</t>
  </si>
  <si>
    <t xml:space="preserve">         -  เพื่อจ่ายเป็นค่าใช้จ่ายในการจัดการศึกษาสำหรับเด็กในศูนย์พัฒนาเด็กฯ</t>
  </si>
  <si>
    <t xml:space="preserve"> (2)  โครงการสนับสนุนและส่งเสริมพัฒนาการเด็กในวัยเรียน ประจำปี  2562</t>
  </si>
  <si>
    <t xml:space="preserve"> (3)  โครงการจัดแสดงผลงานการจัดประสบการณ์และส่งเสริมแรงจูงใจฯ</t>
  </si>
  <si>
    <t xml:space="preserve"> (4)  โครงการทัศนศึกษาแหล่งเรียนรู้นอกสถานที่ของศูนย์พัฒนาเด็กฯ</t>
  </si>
  <si>
    <t>หมวดค่าวัสดุ  (53300)</t>
  </si>
  <si>
    <t xml:space="preserve">ประเภทค่าอาหารเสริม (นม)   ศูนย์พัฒนาเด็กเล็ก ฯ           </t>
  </si>
  <si>
    <t xml:space="preserve">ประเภทค่าอาหารเสริม (นม)   สพฐ.          </t>
  </si>
  <si>
    <t>ประเภทค่าอาหารเสริม (นม)   ในช่วงปิดเทอม</t>
  </si>
  <si>
    <t>งบลงทุน</t>
  </si>
  <si>
    <t>ประเภทค่าต่อเติมหรือดัดแปลงอาคารบ้านพัก   (420800)</t>
  </si>
  <si>
    <t xml:space="preserve">   - โครงการปรับปรุงก่อสร้างห้องน้ำ ศูนย์พัฒนาเด็กเล็ก อบต. หนองใหญ่</t>
  </si>
  <si>
    <t xml:space="preserve">   - โครงการปรับปรุงซ่อมแซมศูนย์พัฒนาเด็กเล็ก อบต. หนองใหญ่</t>
  </si>
  <si>
    <t>รวมรายจ่ายงานระดับก่อนวัยเรียนและประถมศึกษา</t>
  </si>
  <si>
    <t>รวมรายจ่ายตามแผนงานการศึกษา</t>
  </si>
  <si>
    <t>แผนงานสาธารณสุข (00220)</t>
  </si>
  <si>
    <t>งานบริหารทั่วไปเกี่ยวกับสาธารณสุข   (00221)</t>
  </si>
  <si>
    <t xml:space="preserve"> (1)  โครงการรณรงค์และป้องกันโรคพิษสุนัขบ้า ฯ</t>
  </si>
  <si>
    <t xml:space="preserve"> (2)  โครงการรณรงค์ประชาชนร่วมใจ คัดแยกขยะในครัวเรือน ฯ</t>
  </si>
  <si>
    <t xml:space="preserve"> (3)  โครงการอบรมให้ความรู้ในการป้องกันการแพร่ระบาดของโรคติดต่อฯ</t>
  </si>
  <si>
    <t>หมวดค่าวัสดุ  (330000)</t>
  </si>
  <si>
    <t xml:space="preserve">ประเภทวัสดุวิทยาศาสตร์หรือการแพทย์         </t>
  </si>
  <si>
    <t xml:space="preserve">  -  เพื่อเป็นค่าใช้จ่ายในการจัดซื้อน้ำยาพ่นหมอกควันกำจัดยุงลาย</t>
  </si>
  <si>
    <t xml:space="preserve">  -  เพื่อเป็นค่าใช้จ่ายจัดซื้อทรายวิทยาศาตร์กำจัดลูกน้ำยุงลาย</t>
  </si>
  <si>
    <t>ประเภทครุภัณฑ์สำนักงาน   (410800)</t>
  </si>
  <si>
    <t xml:space="preserve"> - เพื่อจัดซื้อเครื่องพ่นหมอกควัน    จำนวน  1 ตัว</t>
  </si>
  <si>
    <t>รวมรายจ่ายงานบริหารทั่วไปเกี่ยวกับสาธารณสุข</t>
  </si>
  <si>
    <t>งานบริการสาธารณสุขมูลฐานและงานสาธารณสุขอื่น   (00223)</t>
  </si>
  <si>
    <t xml:space="preserve">     -  โครงการสัตว์ปลอดโรค คนปลอดภัยจากโรคพิษสุนัขบ้าฯ</t>
  </si>
  <si>
    <t xml:space="preserve"> เพื่ออุดหนุนสำหรับสำรวจสัตว์และขึ้นทะเบียนสัตว์  ตามโครงการสัตว์ปลอดโรคฯ</t>
  </si>
  <si>
    <t xml:space="preserve"> (1)  โครงการสัตว์ปลอดโรค คนปลอดภยจากโรคพิษสุนัขบ้าฯ</t>
  </si>
  <si>
    <t xml:space="preserve"> เพื่อดำเนินการจัดซื้อวัคซีนและอุปกรณ์ในการฉีดวัคซีน เพื่อป้องกันควบคุมโรคพิษสุนัขบ้า</t>
  </si>
  <si>
    <t>งบเงินอุดหนุน</t>
  </si>
  <si>
    <t>หมวดเงินอุดหนุน  (561000)</t>
  </si>
  <si>
    <t>ประเภทเงินอุดหนุนกิจการที่เป็นสาธารณประโยชน์</t>
  </si>
  <si>
    <t xml:space="preserve"> 1. อุดหนุน ตามแนวทางโครงการพระราชดำริด้านสาธารณสุข</t>
  </si>
  <si>
    <t xml:space="preserve">    -  เพื่อขับเคลื่อนโครงการพระราชดำริด้านสาธารณสุขในกิจกรรมต่างๆ</t>
  </si>
  <si>
    <t>รวมเงินอุดหนุน</t>
  </si>
  <si>
    <t>รวมรายจ่ายงานบริการสาธารณสุขมุลฐานและงานสาธารณสุขอื่น</t>
  </si>
  <si>
    <t>รวมรายจ่ายตามแผนงานสาธารณสุข</t>
  </si>
  <si>
    <t>แผนงานสังคมสงเคราะห์</t>
  </si>
  <si>
    <t>งานบริหารทั่วไปเกี่ยวกับสังคมสงเคราะห์</t>
  </si>
  <si>
    <t>ประเภทเงินประจำตำแหน่ง หัวหน้าส่วนการศึกษา</t>
  </si>
  <si>
    <t xml:space="preserve"> (1)  ค่าธรรมเนียมและค่าลงทะเบียนต่างๆ</t>
  </si>
  <si>
    <t xml:space="preserve"> (1)  ค่าใช้จ่ายในการเดินทางไปราชการฯ</t>
  </si>
  <si>
    <t xml:space="preserve"> (2)  ค่าใช้จ่ายโครงการส่งเสริมพัฒนาความรู้ภูมิปัญญาแลพศักยภาพของเยาวชนฯ</t>
  </si>
  <si>
    <t xml:space="preserve"> (3)  ค่าใช้จ่ายโครงการศึกษาแหล่งเรียนรู้และพัฒาศักยภาพเด็กและเยาวชนฯ</t>
  </si>
  <si>
    <t xml:space="preserve"> (4)  ค่าใช้จ่ายโครงการจัดทำสิ่งอำนวยความสะดวกสำหรับผู้พิการ และผู้สูงอายุฯ</t>
  </si>
  <si>
    <t xml:space="preserve"> (5)  ค่าใช้จ่ายโครงการส่งเสริมกลุ่มอาชีพสตรี</t>
  </si>
  <si>
    <t xml:space="preserve"> (6)  ค่าใช้จ่ายโครงการอบรม จริยธรรมให้กับเยาวชนและ ประชาชนทั่วไปฯ</t>
  </si>
  <si>
    <t xml:space="preserve"> (7)  ค่าใช้จ่ายโครงการส่งเสริมส่งเสริมสุขภาพผู้สูงอายุ</t>
  </si>
  <si>
    <r>
      <t xml:space="preserve">      </t>
    </r>
    <r>
      <rPr>
        <b/>
        <sz val="15"/>
        <rFont val="AngsanaUPC"/>
        <family val="1"/>
      </rPr>
      <t>-</t>
    </r>
    <r>
      <rPr>
        <sz val="15"/>
        <rFont val="AngsanaUPC"/>
        <family val="1"/>
        <charset val="222"/>
      </rPr>
      <t xml:space="preserve">  เพื่อจ่ายเป็นค่าซ่อมแซมบำรุงรักษาทรัพย์สินต่างๆ ให้ใช้งานได้ตามปกติ  เช่น </t>
    </r>
  </si>
  <si>
    <t>วัสดุต่างๆ ฯลฯ</t>
  </si>
  <si>
    <t xml:space="preserve">ประเภทวัสดุสำนักงาน                       </t>
  </si>
  <si>
    <t>ประเภทโฆษณาและเพยแพร่</t>
  </si>
  <si>
    <t>รวมรายจ่ายงานบริหารทั่วไปเกี่ยวกับสวัสดิการและสังคมสงเคราะห์</t>
  </si>
  <si>
    <t>รวมรายจ่ายตามแผนงานสวัสดิการและสังคมสงเคราะห์</t>
  </si>
  <si>
    <t>แผนงานเคหะและชุมชน  (00240)</t>
  </si>
  <si>
    <t>งานบริหารทั่วไปเกี่ยวกับเคหะชุมชน  (00241)</t>
  </si>
  <si>
    <t>ประเภทเงินประจำตำแหน่งผู้อำนวยการกองช่าง</t>
  </si>
  <si>
    <t xml:space="preserve"> (1)  ค่าธรรมเนียมและค่าลงทะเบียนต่างๆ ในการฝึกอบรม ฯลฯ</t>
  </si>
  <si>
    <t xml:space="preserve"> (2)  ค่าจ้างเหมาพนักงานทั่วไป ผู้ช่วยคนงานสำรวจ  จำนวน   1  อัตรา</t>
  </si>
  <si>
    <t xml:space="preserve"> (3)  ค่าจ้างเหมาพนักงานทั่วไป ผู้ช่วยเจ้าหน้าที่บึนทึกข้อมูล จำนวน   1  อัตรา</t>
  </si>
  <si>
    <t xml:space="preserve"> (4)  ค่าจ้างเหมาวิศวะกรหรือที่ปรึกษาผู้มีคุณสมบัติในการควบคุมฯ</t>
  </si>
  <si>
    <t xml:space="preserve"> (5)  ค่าจ้างเหมาบุคคลภายนอกเพื่อตรวจสอบคุณภาพน้ำฯ</t>
  </si>
  <si>
    <t>เช่น  ครุภัณฑ์ หรือทรัพย์สินอื่น  และวัสดุต่างๆ</t>
  </si>
  <si>
    <t>ประเภทวัสดุก่อสร้าง</t>
  </si>
  <si>
    <t>รวมรายจ่ายงานบริหารทั่วไปกี่ยวกับเคหะและชุมชน</t>
  </si>
  <si>
    <t>งานไฟฟ้าถนน (200242)</t>
  </si>
  <si>
    <t xml:space="preserve"> - เพื่อจ่ายเป็นค่าจ้างเหมาปรับเกรดถนนลูกรัง ถนนดินภายใน ต.หนองใหญ่</t>
  </si>
  <si>
    <t xml:space="preserve"> - เพื่อจ่ายเป็นค่าจ้างเหมาซ่อมแซมถนนลูกรัง ถนนดิน ถนนคอนกรีต</t>
  </si>
  <si>
    <t xml:space="preserve">ประเภทวัสดุไฟฟ้าและวิทยุ      </t>
  </si>
  <si>
    <t>หมวดค่าที่ดินและสิ่งก่อสร้าง  (420000)</t>
  </si>
  <si>
    <t xml:space="preserve"> - โครงการก่อสร้างถนนคอนกรีตเสริมเหล็ก  บ้านหนองใหญ่   ม. 1</t>
  </si>
  <si>
    <t xml:space="preserve"> - โครงการก่อสร้างถนนดินเกรดเกลี่ยเรียบ สาย  บ.กลาง ม.3 -  บ.โนนสีดา  ม. 4</t>
  </si>
  <si>
    <t xml:space="preserve"> - โครงการก่อสร้างลุงหินลูกรังบดอัดแน่นถนนรอบหมู่บ้าน บ.โนนสีดา ม.4 - ม.2</t>
  </si>
  <si>
    <t xml:space="preserve"> - โครงการก่อสร้างถนนคอนกรีตเสริมเหล็ก   บ. หนองม่วง  ม.5</t>
  </si>
  <si>
    <t xml:space="preserve"> - โครงการก่อสร้างถนนคอนกรีตเสริมเหล็ก   บ. เหล่ากลาง  ม.6</t>
  </si>
  <si>
    <t xml:space="preserve">6. </t>
  </si>
  <si>
    <t xml:space="preserve"> - โครงการก่อสร้างถนนคอนกรีตเสริมเหล็ก   บ. โนนขวาง   ม.7</t>
  </si>
  <si>
    <t xml:space="preserve"> - โครงการก่อสร้างถนนคอนกรีตเสริมเหล็ก   บ. ดงขวาง   ม.8</t>
  </si>
  <si>
    <t xml:space="preserve"> - โครงการก่อสร้างถนนคอนกรีตเสริมเหล็ก   บ. หนองใหญ่   ม.9</t>
  </si>
  <si>
    <t xml:space="preserve"> - โครงการก่อสร้างรางระบายน้ำข้างถนน  ภายในหมู่บ้าน บ. หนองใหญ่  ม. 9</t>
  </si>
  <si>
    <t xml:space="preserve"> - โครงการก่อสร้างรางระบายน้ำข้างถนน    บ. หนองใหญ่  ม. 10</t>
  </si>
  <si>
    <t xml:space="preserve"> -  อุดหนุนโครงการขยายเขตไฟฟ้าเพื่อการเกษตรภายในหมู่บ้าน บ.ดอนทราย  ม. 2</t>
  </si>
  <si>
    <t xml:space="preserve"> -  อุดหนุนโครงการขยายเขตไฟฟ้าเพื่อการเกษตรภายในหมู่บ้าน บ.กลาง  ม. 3</t>
  </si>
  <si>
    <t xml:space="preserve"> -  อุดหนุนโครงการขยายเขตไฟฟ้าเพื่อการเกษตรภายในหมู่บ้าน บ.หนองม่วง ม.5</t>
  </si>
  <si>
    <t>จากวัด  บ.หนองม่วง ม.5   - บ.เหล่ากลาง  ม.6</t>
  </si>
  <si>
    <t xml:space="preserve"> -  อุดหนุนโครงการขยายเขตไฟฟ้าเพื่อการเกษตรภายในหมู่บ้าน บ.โนนขวาง ม.7</t>
  </si>
  <si>
    <t>จาก  บ.โนนขวาง  ม.7   - บ.หนองม่วง  ม.5</t>
  </si>
  <si>
    <t xml:space="preserve"> -  อุดหนุนโครงการขยายเขตไฟฟ้าเพื่อการเกษตรภายในหมู่บ้าน บ. ดงขวาง ม.8</t>
  </si>
  <si>
    <t>จากถนนดินทิศตะวันออกหมู่บ้าน</t>
  </si>
  <si>
    <t xml:space="preserve"> -  อุดหนุนโครงการขยายเขตไฟฟ้าเพื่อการเกษตรภายในหมู่บ้าน บ้านหนองใหญ่  ม.9</t>
  </si>
  <si>
    <t xml:space="preserve"> ถึง   บ.โนนขวาง  ม.7</t>
  </si>
  <si>
    <t>รวมรายจ่ายงานไฟฟ้าและถนน</t>
  </si>
  <si>
    <t>รวมรายจ่ายตามแผนงานเคหะและชุมชน</t>
  </si>
  <si>
    <t>แผนงานสร้างความเข้มแข็งของชุมชน (00250)</t>
  </si>
  <si>
    <t>งานส่งเสริมและสนับสนุนความเข้มแข็งชุมชน  (00252)</t>
  </si>
  <si>
    <t>หมวดค่าใช้สอย  (320000)</t>
  </si>
  <si>
    <t xml:space="preserve"> (1)  เพื่อเป็นค่าใช้จ่ายในการดำเนินตามโครงการประชาคมต่างๆ</t>
  </si>
  <si>
    <t xml:space="preserve"> (1)  ค่าใช้จ่ายโครงการส่งเสริมการส่งเสริมการมีส่วนร่วมในระบอบประชาธิปไตยฯ</t>
  </si>
  <si>
    <t>ประเภทเงินอุดหนุนส่วนราชการ (610200)</t>
  </si>
  <si>
    <t xml:space="preserve">  -  อุดหนุนศูนย์อำนวยการปฎิบัติการพลังแผ่นดินเอาชนะยาเสพติด</t>
  </si>
  <si>
    <t>อำเภอศรีสมเด็จ   จังหวัดร้อยเอ็ด</t>
  </si>
  <si>
    <t>รวมรายจ่ายงานส่งเสริมและสนับสนุนความเข้มแข็งชุมชน</t>
  </si>
  <si>
    <t>รวมรายจ่ายตามแผนงานสร้างความเข้มแข็งของชุมชน</t>
  </si>
  <si>
    <t>แผนงานศาสนาวัฒนธรรมและนันทนาการ  (00260)</t>
  </si>
  <si>
    <t>งานกีฬาและนันทนาการ (00262)</t>
  </si>
  <si>
    <t>1.</t>
  </si>
  <si>
    <t xml:space="preserve">    - ค่าใช้จ่ายโครงการแข่งขันกีฬาต้านยาเสพติด  "หนองใหญ่เกมส์ ครั้งที่ 17"</t>
  </si>
  <si>
    <t>2.</t>
  </si>
  <si>
    <t xml:space="preserve">    - ค่าใช้จ่ายโครงการแข่งขันกีฬาต้านยาเสพติด  " ศรีสมเด็จเกมส์ ครั้งที่ 15"</t>
  </si>
  <si>
    <t>3.</t>
  </si>
  <si>
    <t xml:space="preserve">    - ค่าใช้จ่ายโครงการ "แข่งขันกีฬาศูนย์พัฒนาเด็กเล็ก ครั้งที่ 21"</t>
  </si>
  <si>
    <t>4.</t>
  </si>
  <si>
    <t xml:space="preserve">    - ค่าใช้จ่ายในการจัดส่งนักกีฬาเข้าร่วมการแข่งขันต่างๆ</t>
  </si>
  <si>
    <t>5.</t>
  </si>
  <si>
    <t xml:space="preserve">    - ค่าใช้จ่ายโครงการส่งเสริมสุขภาพและนันทนาการฯ</t>
  </si>
  <si>
    <t>งบเงินอุดหนุน  (600000)</t>
  </si>
  <si>
    <t>ประเภทเงินอุดหนุนเงินองค์กรปกครองส่วนท้องถิ่น</t>
  </si>
  <si>
    <t xml:space="preserve">  -  อุดหหนุนองค์การบริหารส่วนตำบลหนองแวงควง ใช้สำหรับในการดำเนิน</t>
  </si>
  <si>
    <t xml:space="preserve"> โครงการแข่งขันกีฬา   "ศรีสมเด็จเกมส์  ครั้งที่ 15"</t>
  </si>
  <si>
    <t xml:space="preserve">  -  อุดหหนุนองค์การบริหารส่วนตำบลโพธิ์สัย ใช้สำหรับในการดำเนินการตาม</t>
  </si>
  <si>
    <t xml:space="preserve">โครงการสานสัมพันธ์ศูนย์พัฒนาเด็กเล็ก  ครั้งที่ 21  </t>
  </si>
  <si>
    <t>รวมรายจ่ายงานกีฬาและนันทนาการ</t>
  </si>
  <si>
    <t>งานศาสนาวัฒนธรรมท้องถิ่น  (00263)</t>
  </si>
  <si>
    <t xml:space="preserve">  - ค่าใช้จ่ายโครงการอนุรักษ์วัฒนธรรมประเพณีบั้งไฟเพื่อความสมานฉันท์ฯ</t>
  </si>
  <si>
    <t xml:space="preserve">  - ค่าใช้จ่ายโครงการอนุรักษ์วัฒนธรรมประเพณีบุญสงกู่ตำบลหนองใหญ่ฯ</t>
  </si>
  <si>
    <t>ประเภทเงินอุดหนุนองค์กรปกครองส่วนท้องถิ่น</t>
  </si>
  <si>
    <t xml:space="preserve"> -  อุดหนุนโครงการประเพณีบุญผะเหวดจังหวัดร้อยเอ็ด</t>
  </si>
  <si>
    <t>รวมรายจ่ายงานศาสนาวัฒนธรรมท้องถิ่น</t>
  </si>
  <si>
    <t>รวมรายจ่ายตามแผนงานศาสนาวัฒนธรรมและนันทนาการ</t>
  </si>
  <si>
    <t>แผนงานการเกษตร  (00330)</t>
  </si>
  <si>
    <t>งานส่งเสริมการเกษตร   (00321)</t>
  </si>
  <si>
    <t>ประเภทรายจ่ายเพื่อให้ได้มาซึ่งบริการ  (320100)</t>
  </si>
  <si>
    <t xml:space="preserve"> -  เพื่อจ่ายเป็นค่าจ้างเหมาผู้ดูแลเรือนเพาะกล้าไม้และสวนป่าเฉลิมพระเกียรติฯ</t>
  </si>
  <si>
    <t>รวมงบดำเนินการ</t>
  </si>
  <si>
    <t>รวมรายจ่ายงานส่งเสริมการเกษตร</t>
  </si>
  <si>
    <t>งานอนุรักษ์แหล่งน้ำและป่าไม้   (00322)</t>
  </si>
  <si>
    <t xml:space="preserve"> '1.</t>
  </si>
  <si>
    <t xml:space="preserve"> -  เพื่อจ่ายเป็นโครงการ "รักน้ำ  รักป่า รักษาแผ่นดิน"</t>
  </si>
  <si>
    <t xml:space="preserve"> 2.</t>
  </si>
  <si>
    <t xml:space="preserve"> -  เพื่อจ่ายเป็นโครงการจัดกิจกรรมรณรงค์และรักษาแหล่งน้ำธรรมชาติ</t>
  </si>
  <si>
    <t xml:space="preserve"> '3.</t>
  </si>
  <si>
    <t xml:space="preserve"> -  เพื่อจ่ายเป็นโครงการอบรมให้ความรู้ตามแนวพระราชดิริเศรษฐกิจพอเพียง</t>
  </si>
  <si>
    <t>รวมรายจ่ายตามแผนงานการเกษตร</t>
  </si>
  <si>
    <t>แผนงานงบกลาง  (00410)</t>
  </si>
  <si>
    <t>งบกลาง  (00411)</t>
  </si>
  <si>
    <t>หมวดงบกลาง  (100000)</t>
  </si>
  <si>
    <t xml:space="preserve">ประเภทเงินสมทบกองทุนประกันสังคม                  </t>
  </si>
  <si>
    <t xml:space="preserve">ประเภทเงินสมทบกองทุนเงินทดแทน         </t>
  </si>
  <si>
    <t>ประเภทเบี้ยยังชีพผู้สูงอายุ</t>
  </si>
  <si>
    <t>ประเภทเบี้ยยังชีพคนพิการ</t>
  </si>
  <si>
    <t>ประเภทเบี้ยยังชีพผู้ป่วยเอดส์</t>
  </si>
  <si>
    <t>ประเภทเงินสำรองจ่าย</t>
  </si>
  <si>
    <t>ประเภทรายจ่ายตามข้อผูกพัน</t>
  </si>
  <si>
    <t>- โครงการกิจกรรมแก้ไขปัญหาด้านอาชญากรรม</t>
  </si>
  <si>
    <t>-  โครงการนำร่องการจัดตั้งระบบประกันสุขภาพระดับท้องถิ่น</t>
  </si>
  <si>
    <t>รวมหมวดงบกลาง</t>
  </si>
  <si>
    <t>หมวดบำเหน็จ/บำนาญ  (121000)</t>
  </si>
  <si>
    <t xml:space="preserve"> ประเภทเงินสมทบกองทุนบำเหน็จบำนาญข้าราชการส่วนท้องถิ่น (กบท.)           </t>
  </si>
  <si>
    <t>รวมเงินบำเหน็จ/บำนาญ</t>
  </si>
  <si>
    <t>รวมรายจ่ายตามแผนงบกลาง</t>
  </si>
  <si>
    <t>รวมรายจ่ายตามข้อบัญญัติ</t>
  </si>
  <si>
    <t>เงินอุดหนุนระบุวัตถุประสงค์/เฉพาะกิจ</t>
  </si>
  <si>
    <t>ประเภทครุภัณฑ์ยานพาหนะและขนส่ง  (410200)</t>
  </si>
  <si>
    <t>แผนงานการศึกษา  (00210)</t>
  </si>
  <si>
    <t>งานระดับก่อนวัยเรียนและปฐมศึกษา  (00212)</t>
  </si>
  <si>
    <t>ประเภทครุภัณฑ์ไฟฟ้าและวิทยุ   (410600)</t>
  </si>
  <si>
    <t xml:space="preserve">  '(1)  โครงการปรับสภาพแวดล้อมและสิ่งอำนวยความสะดวกของผู้สูงอายุให้เหมาะสม</t>
  </si>
  <si>
    <t>และปลอดภัย</t>
  </si>
  <si>
    <t>รวมรายจ่ายเงินอุดหนุนระบุวัตถุประสงค์/เฉพาะกิจ</t>
  </si>
  <si>
    <t>รวมรายจ่ายทั้งสิ้น</t>
  </si>
  <si>
    <t>รายรับจริงสูงกว่ารายจ่ายจริง</t>
  </si>
  <si>
    <r>
      <t xml:space="preserve">        </t>
    </r>
    <r>
      <rPr>
        <b/>
        <u/>
        <sz val="15"/>
        <color theme="1"/>
        <rFont val="AngsanaUPC"/>
        <family val="1"/>
        <charset val="222"/>
      </rPr>
      <t>หัก</t>
    </r>
    <r>
      <rPr>
        <b/>
        <sz val="15"/>
        <color theme="1"/>
        <rFont val="AngsanaUPC"/>
        <family val="1"/>
        <charset val="222"/>
      </rPr>
      <t xml:space="preserve">  เงินรายรับเกินกว่าสิทธิ์</t>
    </r>
  </si>
  <si>
    <t>รวมรายรับจริงสูงกว่ารายจ่ายจริง</t>
  </si>
  <si>
    <t>ลงชื่อ..........................................ผู้จัดทำ</t>
  </si>
  <si>
    <t>(นางสาวเกษร  โพธิกะ)</t>
  </si>
  <si>
    <t xml:space="preserve">        เรียน  นายกองค์การบริการส่วนตำบล</t>
  </si>
  <si>
    <t>นักวิชาการจัดเก็บรายได้</t>
  </si>
  <si>
    <t xml:space="preserve">                    - เพื่อทราบ</t>
  </si>
  <si>
    <t>ว่าที่ รต. 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</si>
</sst>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87" formatCode="_-* #,##0.00_-;\-* #,##0.00_-;_-* &quot;-&quot;??_-;_-@_-"/>
    <numFmt numFmtId="188" formatCode="\ #,##0.00;\(\ #,##0.00\)"/>
    <numFmt numFmtId="189" formatCode="_ * #,##0_ ;_ * \-#,##0_ ;_ * &quot;-&quot;??_ ;_ @_ "/>
    <numFmt numFmtId="190" formatCode="_ * #,##0.00_ ;_ * \-#,##0.00_ ;_ * &quot;-&quot;??_ ;_ @_ "/>
  </numFmts>
  <fonts count="25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4"/>
      <name val="Cordia New"/>
      <family val="2"/>
    </font>
    <font>
      <b/>
      <sz val="16"/>
      <name val="AngsanaUPC"/>
      <family val="1"/>
      <charset val="222"/>
    </font>
    <font>
      <b/>
      <sz val="15"/>
      <color indexed="10"/>
      <name val="AngsanaUPC"/>
      <family val="1"/>
      <charset val="222"/>
    </font>
    <font>
      <sz val="15"/>
      <color indexed="10"/>
      <name val="AngsanaUPC"/>
      <family val="1"/>
      <charset val="222"/>
    </font>
    <font>
      <sz val="15"/>
      <name val="AngsanaUPC"/>
      <family val="1"/>
      <charset val="222"/>
    </font>
    <font>
      <b/>
      <sz val="15"/>
      <name val="AngsanaUPC"/>
      <family val="1"/>
      <charset val="222"/>
    </font>
    <font>
      <b/>
      <sz val="15"/>
      <color indexed="8"/>
      <name val="AngsanaUPC"/>
      <family val="1"/>
      <charset val="222"/>
    </font>
    <font>
      <sz val="15"/>
      <color indexed="8"/>
      <name val="AngsanaUPC"/>
      <family val="1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sz val="16"/>
      <name val="AngsanaUPC"/>
      <family val="1"/>
      <charset val="222"/>
    </font>
    <font>
      <b/>
      <sz val="14"/>
      <name val="AngsanaUPC"/>
      <family val="1"/>
      <charset val="222"/>
    </font>
    <font>
      <sz val="15"/>
      <color theme="1"/>
      <name val="AngsanaUPC"/>
      <family val="1"/>
      <charset val="222"/>
    </font>
    <font>
      <b/>
      <sz val="15"/>
      <color rgb="FFFF0000"/>
      <name val="AngsanaUPC"/>
      <family val="1"/>
      <charset val="222"/>
    </font>
    <font>
      <b/>
      <u/>
      <sz val="15"/>
      <name val="AngsanaUPC"/>
      <family val="1"/>
    </font>
    <font>
      <b/>
      <sz val="15"/>
      <name val="AngsanaUPC"/>
      <family val="1"/>
    </font>
    <font>
      <i/>
      <sz val="15"/>
      <name val="AngsanaUPC"/>
      <family val="1"/>
      <charset val="222"/>
    </font>
    <font>
      <sz val="15"/>
      <name val="AngsanaUPC"/>
      <family val="1"/>
    </font>
    <font>
      <b/>
      <i/>
      <sz val="15"/>
      <name val="AngsanaUPC"/>
      <family val="1"/>
      <charset val="222"/>
    </font>
    <font>
      <sz val="15"/>
      <color rgb="FFFF0000"/>
      <name val="AngsanaUPC"/>
      <family val="1"/>
      <charset val="222"/>
    </font>
    <font>
      <i/>
      <sz val="15"/>
      <name val="AngsanaUPC"/>
      <family val="1"/>
    </font>
    <font>
      <b/>
      <sz val="15"/>
      <color theme="1"/>
      <name val="AngsanaUPC"/>
      <family val="1"/>
      <charset val="222"/>
    </font>
    <font>
      <b/>
      <u/>
      <sz val="15"/>
      <color theme="1"/>
      <name val="AngsanaUPC"/>
      <family val="1"/>
      <charset val="222"/>
    </font>
  </fonts>
  <fills count="14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indexed="13"/>
        <bgColor indexed="64"/>
      </patternFill>
    </fill>
    <fill>
      <patternFill patternType="gray0625">
        <fgColor theme="2" tint="-0.24994659260841701"/>
        <bgColor indexed="41"/>
      </patternFill>
    </fill>
    <fill>
      <patternFill patternType="gray0625">
        <fgColor theme="2" tint="-0.499984740745262"/>
        <bgColor indexed="41"/>
      </patternFill>
    </fill>
    <fill>
      <patternFill patternType="gray0625">
        <fgColor theme="2" tint="-0.499984740745262"/>
        <bgColor indexed="47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187" fontId="2" fillId="0" borderId="0" applyFont="0" applyFill="0" applyBorder="0" applyAlignment="0" applyProtection="0"/>
    <xf numFmtId="190" fontId="2" fillId="0" borderId="0" applyFont="0" applyFill="0" applyBorder="0" applyAlignment="0" applyProtection="0"/>
  </cellStyleXfs>
  <cellXfs count="646">
    <xf numFmtId="0" fontId="0" fillId="0" borderId="0" xfId="0"/>
    <xf numFmtId="0" fontId="3" fillId="0" borderId="0" xfId="2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2" borderId="11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4" fillId="3" borderId="1" xfId="0" applyFont="1" applyFill="1" applyBorder="1" applyAlignment="1"/>
    <xf numFmtId="0" fontId="5" fillId="3" borderId="2" xfId="0" applyFont="1" applyFill="1" applyBorder="1" applyAlignment="1"/>
    <xf numFmtId="0" fontId="5" fillId="3" borderId="15" xfId="0" applyFont="1" applyFill="1" applyBorder="1" applyAlignment="1"/>
    <xf numFmtId="0" fontId="6" fillId="0" borderId="16" xfId="0" applyFont="1" applyBorder="1"/>
    <xf numFmtId="0" fontId="6" fillId="0" borderId="13" xfId="0" applyFont="1" applyBorder="1"/>
    <xf numFmtId="0" fontId="7" fillId="0" borderId="13" xfId="0" applyFont="1" applyBorder="1" applyAlignment="1">
      <alignment horizontal="center"/>
    </xf>
    <xf numFmtId="0" fontId="7" fillId="0" borderId="17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43" fontId="6" fillId="0" borderId="19" xfId="1" applyFont="1" applyBorder="1"/>
    <xf numFmtId="43" fontId="7" fillId="0" borderId="19" xfId="1" applyFont="1" applyBorder="1" applyAlignment="1">
      <alignment horizontal="center"/>
    </xf>
    <xf numFmtId="0" fontId="6" fillId="0" borderId="17" xfId="0" applyFont="1" applyBorder="1" applyAlignment="1"/>
    <xf numFmtId="0" fontId="6" fillId="0" borderId="18" xfId="0" quotePrefix="1" applyFont="1" applyBorder="1" applyAlignment="1"/>
    <xf numFmtId="0" fontId="6" fillId="0" borderId="20" xfId="0" quotePrefix="1" applyFont="1" applyBorder="1" applyAlignment="1"/>
    <xf numFmtId="43" fontId="6" fillId="0" borderId="21" xfId="1" applyFont="1" applyBorder="1"/>
    <xf numFmtId="43" fontId="7" fillId="0" borderId="21" xfId="1" applyFont="1" applyBorder="1" applyAlignment="1">
      <alignment horizontal="center"/>
    </xf>
    <xf numFmtId="188" fontId="6" fillId="0" borderId="21" xfId="1" applyNumberFormat="1" applyFont="1" applyBorder="1"/>
    <xf numFmtId="0" fontId="8" fillId="4" borderId="1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22" xfId="0" applyFont="1" applyFill="1" applyBorder="1" applyAlignment="1">
      <alignment horizontal="center"/>
    </xf>
    <xf numFmtId="43" fontId="8" fillId="4" borderId="23" xfId="1" applyFont="1" applyFill="1" applyBorder="1"/>
    <xf numFmtId="43" fontId="8" fillId="4" borderId="12" xfId="1" applyFont="1" applyFill="1" applyBorder="1"/>
    <xf numFmtId="43" fontId="8" fillId="4" borderId="23" xfId="1" applyFont="1" applyFill="1" applyBorder="1" applyAlignment="1">
      <alignment horizontal="center"/>
    </xf>
    <xf numFmtId="188" fontId="8" fillId="4" borderId="23" xfId="1" applyNumberFormat="1" applyFont="1" applyFill="1" applyBorder="1"/>
    <xf numFmtId="0" fontId="4" fillId="3" borderId="24" xfId="0" applyFont="1" applyFill="1" applyBorder="1" applyAlignment="1">
      <alignment horizontal="left"/>
    </xf>
    <xf numFmtId="0" fontId="4" fillId="3" borderId="25" xfId="0" applyFont="1" applyFill="1" applyBorder="1" applyAlignment="1">
      <alignment horizontal="left"/>
    </xf>
    <xf numFmtId="43" fontId="6" fillId="0" borderId="13" xfId="1" applyFont="1" applyBorder="1"/>
    <xf numFmtId="43" fontId="6" fillId="0" borderId="26" xfId="1" applyFont="1" applyBorder="1"/>
    <xf numFmtId="43" fontId="7" fillId="0" borderId="16" xfId="1" applyFont="1" applyBorder="1" applyAlignment="1">
      <alignment horizontal="center"/>
    </xf>
    <xf numFmtId="188" fontId="6" fillId="0" borderId="13" xfId="1" applyNumberFormat="1" applyFont="1" applyBorder="1"/>
    <xf numFmtId="0" fontId="6" fillId="0" borderId="17" xfId="0" applyFont="1" applyBorder="1" applyAlignment="1">
      <alignment horizontal="left"/>
    </xf>
    <xf numFmtId="0" fontId="6" fillId="0" borderId="18" xfId="0" quotePrefix="1" applyFont="1" applyBorder="1" applyAlignment="1">
      <alignment horizontal="left"/>
    </xf>
    <xf numFmtId="0" fontId="6" fillId="0" borderId="27" xfId="0" quotePrefix="1" applyFont="1" applyBorder="1" applyAlignment="1">
      <alignment horizontal="left"/>
    </xf>
    <xf numFmtId="0" fontId="6" fillId="0" borderId="28" xfId="0" quotePrefix="1" applyFont="1" applyBorder="1" applyAlignment="1">
      <alignment horizontal="left"/>
    </xf>
    <xf numFmtId="43" fontId="6" fillId="0" borderId="8" xfId="1" applyFont="1" applyBorder="1" applyAlignment="1">
      <alignment horizontal="center"/>
    </xf>
    <xf numFmtId="0" fontId="8" fillId="5" borderId="11" xfId="0" applyFont="1" applyFill="1" applyBorder="1" applyAlignment="1">
      <alignment horizontal="center"/>
    </xf>
    <xf numFmtId="0" fontId="9" fillId="5" borderId="12" xfId="0" applyFont="1" applyFill="1" applyBorder="1" applyAlignment="1">
      <alignment horizontal="center"/>
    </xf>
    <xf numFmtId="0" fontId="9" fillId="5" borderId="22" xfId="0" applyFont="1" applyFill="1" applyBorder="1" applyAlignment="1">
      <alignment horizontal="center"/>
    </xf>
    <xf numFmtId="43" fontId="8" fillId="5" borderId="23" xfId="1" applyFont="1" applyFill="1" applyBorder="1"/>
    <xf numFmtId="43" fontId="8" fillId="5" borderId="12" xfId="1" applyFont="1" applyFill="1" applyBorder="1"/>
    <xf numFmtId="43" fontId="8" fillId="5" borderId="23" xfId="1" applyFont="1" applyFill="1" applyBorder="1" applyAlignment="1">
      <alignment horizontal="center"/>
    </xf>
    <xf numFmtId="188" fontId="8" fillId="5" borderId="23" xfId="1" applyNumberFormat="1" applyFont="1" applyFill="1" applyBorder="1"/>
    <xf numFmtId="188" fontId="6" fillId="0" borderId="19" xfId="1" applyNumberFormat="1" applyFont="1" applyBorder="1"/>
    <xf numFmtId="43" fontId="7" fillId="0" borderId="13" xfId="1" applyFont="1" applyBorder="1" applyAlignment="1">
      <alignment horizontal="center"/>
    </xf>
    <xf numFmtId="43" fontId="6" fillId="0" borderId="13" xfId="1" applyFont="1" applyBorder="1" applyAlignment="1">
      <alignment horizontal="right"/>
    </xf>
    <xf numFmtId="0" fontId="8" fillId="5" borderId="12" xfId="0" applyFont="1" applyFill="1" applyBorder="1" applyAlignment="1">
      <alignment horizontal="center"/>
    </xf>
    <xf numFmtId="0" fontId="8" fillId="5" borderId="22" xfId="0" applyFont="1" applyFill="1" applyBorder="1" applyAlignment="1">
      <alignment horizontal="center"/>
    </xf>
    <xf numFmtId="43" fontId="6" fillId="0" borderId="21" xfId="1" applyFont="1" applyBorder="1" applyAlignment="1">
      <alignment horizontal="center"/>
    </xf>
    <xf numFmtId="0" fontId="9" fillId="4" borderId="12" xfId="0" applyFont="1" applyFill="1" applyBorder="1" applyAlignment="1">
      <alignment horizontal="center"/>
    </xf>
    <xf numFmtId="0" fontId="9" fillId="4" borderId="22" xfId="0" applyFont="1" applyFill="1" applyBorder="1" applyAlignment="1">
      <alignment horizontal="center"/>
    </xf>
    <xf numFmtId="43" fontId="6" fillId="0" borderId="16" xfId="1" applyFont="1" applyBorder="1"/>
    <xf numFmtId="188" fontId="6" fillId="0" borderId="16" xfId="1" applyNumberFormat="1" applyFont="1" applyBorder="1"/>
    <xf numFmtId="0" fontId="4" fillId="3" borderId="24" xfId="0" applyFont="1" applyFill="1" applyBorder="1" applyAlignment="1">
      <alignment horizontal="left"/>
    </xf>
    <xf numFmtId="0" fontId="4" fillId="3" borderId="25" xfId="0" applyFont="1" applyFill="1" applyBorder="1" applyAlignment="1">
      <alignment horizontal="left"/>
    </xf>
    <xf numFmtId="0" fontId="7" fillId="0" borderId="18" xfId="0" quotePrefix="1" applyFont="1" applyBorder="1" applyAlignment="1">
      <alignment horizontal="left"/>
    </xf>
    <xf numFmtId="43" fontId="7" fillId="0" borderId="21" xfId="1" applyFont="1" applyBorder="1"/>
    <xf numFmtId="188" fontId="7" fillId="0" borderId="21" xfId="1" applyNumberFormat="1" applyFont="1" applyBorder="1"/>
    <xf numFmtId="0" fontId="6" fillId="0" borderId="17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20" xfId="0" quotePrefix="1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43" fontId="6" fillId="0" borderId="21" xfId="1" applyFont="1" applyFill="1" applyBorder="1"/>
    <xf numFmtId="0" fontId="6" fillId="0" borderId="26" xfId="0" quotePrefix="1" applyFont="1" applyBorder="1" applyAlignment="1"/>
    <xf numFmtId="0" fontId="6" fillId="0" borderId="28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17" xfId="0" quotePrefix="1" applyFont="1" applyBorder="1" applyAlignment="1"/>
    <xf numFmtId="0" fontId="6" fillId="0" borderId="27" xfId="0" quotePrefix="1" applyFont="1" applyBorder="1" applyAlignment="1"/>
    <xf numFmtId="0" fontId="10" fillId="0" borderId="28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7" fillId="6" borderId="30" xfId="0" applyFont="1" applyFill="1" applyBorder="1" applyAlignment="1">
      <alignment horizontal="center"/>
    </xf>
    <xf numFmtId="0" fontId="7" fillId="6" borderId="31" xfId="0" applyFont="1" applyFill="1" applyBorder="1" applyAlignment="1">
      <alignment horizontal="center"/>
    </xf>
    <xf numFmtId="43" fontId="7" fillId="6" borderId="32" xfId="1" applyFont="1" applyFill="1" applyBorder="1"/>
    <xf numFmtId="43" fontId="7" fillId="6" borderId="32" xfId="1" applyFont="1" applyFill="1" applyBorder="1" applyAlignment="1">
      <alignment horizontal="center"/>
    </xf>
    <xf numFmtId="188" fontId="7" fillId="6" borderId="32" xfId="1" applyNumberFormat="1" applyFont="1" applyFill="1" applyBorder="1"/>
    <xf numFmtId="0" fontId="11" fillId="0" borderId="18" xfId="0" applyFont="1" applyBorder="1" applyAlignment="1">
      <alignment horizontal="left"/>
    </xf>
    <xf numFmtId="0" fontId="11" fillId="0" borderId="2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43" fontId="8" fillId="4" borderId="3" xfId="1" applyFont="1" applyFill="1" applyBorder="1"/>
    <xf numFmtId="43" fontId="8" fillId="4" borderId="4" xfId="1" applyFont="1" applyFill="1" applyBorder="1"/>
    <xf numFmtId="0" fontId="7" fillId="0" borderId="0" xfId="2" applyFont="1" applyAlignment="1">
      <alignment horizontal="center"/>
    </xf>
    <xf numFmtId="0" fontId="7" fillId="0" borderId="0" xfId="2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3" fontId="12" fillId="0" borderId="0" xfId="1" applyFont="1" applyFill="1" applyBorder="1"/>
    <xf numFmtId="43" fontId="13" fillId="0" borderId="0" xfId="1" applyFont="1" applyFill="1" applyBorder="1"/>
    <xf numFmtId="43" fontId="12" fillId="0" borderId="0" xfId="1" applyFont="1" applyBorder="1" applyAlignment="1">
      <alignment horizontal="center"/>
    </xf>
    <xf numFmtId="43" fontId="12" fillId="0" borderId="0" xfId="1" applyFont="1" applyBorder="1"/>
    <xf numFmtId="0" fontId="12" fillId="0" borderId="0" xfId="0" applyFont="1"/>
    <xf numFmtId="0" fontId="14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Border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 applyAlignment="1"/>
    <xf numFmtId="0" fontId="1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33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/>
    </xf>
    <xf numFmtId="0" fontId="7" fillId="0" borderId="3" xfId="2" applyFont="1" applyBorder="1" applyAlignment="1">
      <alignment horizontal="center"/>
    </xf>
    <xf numFmtId="0" fontId="7" fillId="0" borderId="34" xfId="3" applyFont="1" applyBorder="1" applyAlignment="1">
      <alignment vertical="center"/>
    </xf>
    <xf numFmtId="0" fontId="7" fillId="0" borderId="9" xfId="3" applyFont="1" applyBorder="1" applyAlignment="1">
      <alignment vertical="center"/>
    </xf>
    <xf numFmtId="0" fontId="7" fillId="0" borderId="34" xfId="2" applyFont="1" applyBorder="1" applyAlignment="1">
      <alignment horizontal="center"/>
    </xf>
    <xf numFmtId="0" fontId="7" fillId="0" borderId="8" xfId="2" applyFont="1" applyBorder="1" applyAlignment="1">
      <alignment horizontal="center"/>
    </xf>
    <xf numFmtId="0" fontId="15" fillId="7" borderId="11" xfId="2" applyFont="1" applyFill="1" applyBorder="1" applyAlignment="1">
      <alignment horizontal="center"/>
    </xf>
    <xf numFmtId="0" fontId="15" fillId="7" borderId="12" xfId="2" applyFont="1" applyFill="1" applyBorder="1" applyAlignment="1">
      <alignment horizontal="center"/>
    </xf>
    <xf numFmtId="0" fontId="15" fillId="7" borderId="22" xfId="2" applyFont="1" applyFill="1" applyBorder="1" applyAlignment="1">
      <alignment horizontal="center"/>
    </xf>
    <xf numFmtId="189" fontId="6" fillId="0" borderId="27" xfId="2" applyNumberFormat="1" applyFont="1" applyBorder="1"/>
    <xf numFmtId="0" fontId="6" fillId="0" borderId="19" xfId="2" applyFont="1" applyBorder="1"/>
    <xf numFmtId="0" fontId="6" fillId="0" borderId="19" xfId="2" applyFont="1" applyBorder="1" applyAlignment="1">
      <alignment horizontal="center"/>
    </xf>
    <xf numFmtId="0" fontId="15" fillId="7" borderId="6" xfId="2" applyFont="1" applyFill="1" applyBorder="1" applyAlignment="1">
      <alignment horizontal="left"/>
    </xf>
    <xf numFmtId="0" fontId="15" fillId="7" borderId="7" xfId="2" applyFont="1" applyFill="1" applyBorder="1" applyAlignment="1">
      <alignment horizontal="left"/>
    </xf>
    <xf numFmtId="0" fontId="15" fillId="7" borderId="35" xfId="2" applyFont="1" applyFill="1" applyBorder="1" applyAlignment="1">
      <alignment horizontal="left"/>
    </xf>
    <xf numFmtId="189" fontId="6" fillId="0" borderId="26" xfId="2" applyNumberFormat="1" applyFont="1" applyBorder="1"/>
    <xf numFmtId="0" fontId="6" fillId="0" borderId="13" xfId="2" applyFont="1" applyBorder="1"/>
    <xf numFmtId="0" fontId="6" fillId="0" borderId="13" xfId="2" applyFont="1" applyBorder="1" applyAlignment="1">
      <alignment horizontal="center"/>
    </xf>
    <xf numFmtId="0" fontId="7" fillId="8" borderId="11" xfId="2" applyFont="1" applyFill="1" applyBorder="1" applyAlignment="1">
      <alignment horizontal="left"/>
    </xf>
    <xf numFmtId="0" fontId="7" fillId="8" borderId="12" xfId="2" applyFont="1" applyFill="1" applyBorder="1" applyAlignment="1">
      <alignment horizontal="left"/>
    </xf>
    <xf numFmtId="0" fontId="7" fillId="8" borderId="22" xfId="2" applyFont="1" applyFill="1" applyBorder="1" applyAlignment="1">
      <alignment horizontal="left"/>
    </xf>
    <xf numFmtId="189" fontId="6" fillId="0" borderId="17" xfId="2" applyNumberFormat="1" applyFont="1" applyBorder="1"/>
    <xf numFmtId="0" fontId="6" fillId="0" borderId="21" xfId="2" applyFont="1" applyBorder="1"/>
    <xf numFmtId="0" fontId="6" fillId="0" borderId="21" xfId="2" applyFont="1" applyBorder="1" applyAlignment="1">
      <alignment horizontal="center"/>
    </xf>
    <xf numFmtId="0" fontId="7" fillId="9" borderId="24" xfId="2" applyFont="1" applyFill="1" applyBorder="1" applyAlignment="1">
      <alignment horizontal="center"/>
    </xf>
    <xf numFmtId="0" fontId="7" fillId="9" borderId="25" xfId="2" applyFont="1" applyFill="1" applyBorder="1" applyAlignment="1">
      <alignment horizontal="center"/>
    </xf>
    <xf numFmtId="189" fontId="6" fillId="0" borderId="24" xfId="2" applyNumberFormat="1" applyFont="1" applyBorder="1"/>
    <xf numFmtId="0" fontId="6" fillId="0" borderId="16" xfId="2" applyFont="1" applyBorder="1"/>
    <xf numFmtId="0" fontId="7" fillId="2" borderId="17" xfId="0" applyFont="1" applyFill="1" applyBorder="1" applyAlignment="1">
      <alignment horizontal="left"/>
    </xf>
    <xf numFmtId="0" fontId="7" fillId="2" borderId="18" xfId="0" applyFont="1" applyFill="1" applyBorder="1" applyAlignment="1">
      <alignment horizontal="left"/>
    </xf>
    <xf numFmtId="0" fontId="7" fillId="2" borderId="20" xfId="0" applyFont="1" applyFill="1" applyBorder="1" applyAlignment="1">
      <alignment horizontal="left"/>
    </xf>
    <xf numFmtId="187" fontId="6" fillId="0" borderId="21" xfId="4" applyFont="1" applyFill="1" applyBorder="1"/>
    <xf numFmtId="187" fontId="6" fillId="0" borderId="21" xfId="4" applyFont="1" applyBorder="1"/>
    <xf numFmtId="187" fontId="7" fillId="0" borderId="19" xfId="4" applyFont="1" applyBorder="1" applyAlignment="1">
      <alignment horizontal="center"/>
    </xf>
    <xf numFmtId="188" fontId="6" fillId="0" borderId="21" xfId="4" applyNumberFormat="1" applyFont="1" applyBorder="1"/>
    <xf numFmtId="0" fontId="6" fillId="0" borderId="17" xfId="0" quotePrefix="1" applyFont="1" applyBorder="1" applyAlignment="1">
      <alignment horizontal="center"/>
    </xf>
    <xf numFmtId="0" fontId="6" fillId="0" borderId="18" xfId="0" applyFont="1" applyBorder="1" applyAlignment="1">
      <alignment horizontal="left"/>
    </xf>
    <xf numFmtId="43" fontId="6" fillId="0" borderId="16" xfId="1" applyFont="1" applyFill="1" applyBorder="1"/>
    <xf numFmtId="0" fontId="6" fillId="0" borderId="18" xfId="0" applyFont="1" applyBorder="1" applyAlignment="1"/>
    <xf numFmtId="0" fontId="6" fillId="0" borderId="18" xfId="2" applyFont="1" applyBorder="1"/>
    <xf numFmtId="187" fontId="7" fillId="0" borderId="21" xfId="4" applyFont="1" applyBorder="1" applyAlignment="1">
      <alignment horizontal="center"/>
    </xf>
    <xf numFmtId="0" fontId="6" fillId="0" borderId="26" xfId="0" quotePrefix="1" applyFont="1" applyBorder="1" applyAlignment="1">
      <alignment horizontal="center"/>
    </xf>
    <xf numFmtId="0" fontId="6" fillId="0" borderId="0" xfId="2" applyFont="1" applyBorder="1"/>
    <xf numFmtId="43" fontId="6" fillId="0" borderId="13" xfId="1" applyFont="1" applyFill="1" applyBorder="1"/>
    <xf numFmtId="187" fontId="7" fillId="0" borderId="13" xfId="4" applyFont="1" applyBorder="1" applyAlignment="1">
      <alignment horizontal="center"/>
    </xf>
    <xf numFmtId="188" fontId="6" fillId="0" borderId="13" xfId="4" applyNumberFormat="1" applyFont="1" applyBorder="1"/>
    <xf numFmtId="0" fontId="7" fillId="9" borderId="11" xfId="0" applyFont="1" applyFill="1" applyBorder="1" applyAlignment="1">
      <alignment horizontal="center"/>
    </xf>
    <xf numFmtId="0" fontId="7" fillId="9" borderId="12" xfId="0" applyFont="1" applyFill="1" applyBorder="1" applyAlignment="1">
      <alignment horizontal="center"/>
    </xf>
    <xf numFmtId="43" fontId="7" fillId="9" borderId="23" xfId="1" applyFont="1" applyFill="1" applyBorder="1"/>
    <xf numFmtId="187" fontId="7" fillId="9" borderId="23" xfId="4" applyFont="1" applyFill="1" applyBorder="1" applyAlignment="1">
      <alignment horizontal="center"/>
    </xf>
    <xf numFmtId="188" fontId="7" fillId="9" borderId="23" xfId="4" applyNumberFormat="1" applyFont="1" applyFill="1" applyBorder="1"/>
    <xf numFmtId="0" fontId="7" fillId="2" borderId="1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7" fillId="2" borderId="15" xfId="0" applyFont="1" applyFill="1" applyBorder="1" applyAlignment="1">
      <alignment horizontal="left"/>
    </xf>
    <xf numFmtId="43" fontId="6" fillId="0" borderId="17" xfId="1" applyFont="1" applyBorder="1"/>
    <xf numFmtId="43" fontId="6" fillId="0" borderId="24" xfId="1" applyFont="1" applyBorder="1"/>
    <xf numFmtId="188" fontId="6" fillId="0" borderId="16" xfId="4" applyNumberFormat="1" applyFont="1" applyBorder="1"/>
    <xf numFmtId="0" fontId="16" fillId="0" borderId="17" xfId="0" applyFont="1" applyFill="1" applyBorder="1" applyAlignment="1"/>
    <xf numFmtId="0" fontId="7" fillId="0" borderId="18" xfId="0" applyFont="1" applyFill="1" applyBorder="1" applyAlignment="1"/>
    <xf numFmtId="0" fontId="7" fillId="0" borderId="25" xfId="0" applyFont="1" applyFill="1" applyBorder="1" applyAlignment="1">
      <alignment horizontal="left"/>
    </xf>
    <xf numFmtId="43" fontId="6" fillId="0" borderId="17" xfId="1" applyFont="1" applyFill="1" applyBorder="1"/>
    <xf numFmtId="43" fontId="6" fillId="0" borderId="24" xfId="1" applyFont="1" applyFill="1" applyBorder="1"/>
    <xf numFmtId="187" fontId="7" fillId="0" borderId="21" xfId="4" applyFont="1" applyFill="1" applyBorder="1" applyAlignment="1">
      <alignment horizontal="center"/>
    </xf>
    <xf numFmtId="188" fontId="6" fillId="0" borderId="16" xfId="4" applyNumberFormat="1" applyFont="1" applyFill="1" applyBorder="1"/>
    <xf numFmtId="0" fontId="6" fillId="0" borderId="20" xfId="0" applyFont="1" applyBorder="1" applyAlignment="1"/>
    <xf numFmtId="0" fontId="7" fillId="7" borderId="11" xfId="0" applyFont="1" applyFill="1" applyBorder="1" applyAlignment="1">
      <alignment horizontal="center"/>
    </xf>
    <xf numFmtId="0" fontId="7" fillId="7" borderId="12" xfId="0" applyFont="1" applyFill="1" applyBorder="1" applyAlignment="1">
      <alignment horizontal="center"/>
    </xf>
    <xf numFmtId="43" fontId="7" fillId="7" borderId="23" xfId="1" applyFont="1" applyFill="1" applyBorder="1"/>
    <xf numFmtId="187" fontId="7" fillId="7" borderId="13" xfId="4" applyFont="1" applyFill="1" applyBorder="1" applyAlignment="1">
      <alignment horizontal="center"/>
    </xf>
    <xf numFmtId="188" fontId="7" fillId="7" borderId="13" xfId="4" applyNumberFormat="1" applyFont="1" applyFill="1" applyBorder="1"/>
    <xf numFmtId="0" fontId="17" fillId="8" borderId="11" xfId="2" applyFont="1" applyFill="1" applyBorder="1" applyAlignment="1">
      <alignment horizontal="right"/>
    </xf>
    <xf numFmtId="0" fontId="17" fillId="8" borderId="12" xfId="2" applyFont="1" applyFill="1" applyBorder="1" applyAlignment="1">
      <alignment horizontal="right"/>
    </xf>
    <xf numFmtId="0" fontId="17" fillId="8" borderId="22" xfId="2" applyFont="1" applyFill="1" applyBorder="1" applyAlignment="1">
      <alignment horizontal="right"/>
    </xf>
    <xf numFmtId="43" fontId="17" fillId="8" borderId="6" xfId="1" applyFont="1" applyFill="1" applyBorder="1"/>
    <xf numFmtId="187" fontId="17" fillId="8" borderId="36" xfId="2" applyNumberFormat="1" applyFont="1" applyFill="1" applyBorder="1"/>
    <xf numFmtId="187" fontId="17" fillId="8" borderId="23" xfId="4" applyFont="1" applyFill="1" applyBorder="1" applyAlignment="1">
      <alignment horizontal="center"/>
    </xf>
    <xf numFmtId="188" fontId="17" fillId="8" borderId="23" xfId="4" applyNumberFormat="1" applyFont="1" applyFill="1" applyBorder="1"/>
    <xf numFmtId="0" fontId="17" fillId="8" borderId="11" xfId="0" applyFont="1" applyFill="1" applyBorder="1" applyAlignment="1">
      <alignment horizontal="left"/>
    </xf>
    <xf numFmtId="0" fontId="17" fillId="8" borderId="12" xfId="0" applyFont="1" applyFill="1" applyBorder="1" applyAlignment="1">
      <alignment horizontal="left"/>
    </xf>
    <xf numFmtId="0" fontId="17" fillId="8" borderId="22" xfId="0" applyFont="1" applyFill="1" applyBorder="1" applyAlignment="1">
      <alignment horizontal="left"/>
    </xf>
    <xf numFmtId="43" fontId="7" fillId="0" borderId="37" xfId="1" applyFont="1" applyFill="1" applyBorder="1"/>
    <xf numFmtId="43" fontId="7" fillId="0" borderId="2" xfId="1" applyFont="1" applyFill="1" applyBorder="1"/>
    <xf numFmtId="187" fontId="7" fillId="0" borderId="37" xfId="4" applyFont="1" applyFill="1" applyBorder="1" applyAlignment="1">
      <alignment horizontal="center"/>
    </xf>
    <xf numFmtId="188" fontId="7" fillId="0" borderId="37" xfId="4" applyNumberFormat="1" applyFont="1" applyFill="1" applyBorder="1"/>
    <xf numFmtId="0" fontId="7" fillId="9" borderId="1" xfId="0" applyFont="1" applyFill="1" applyBorder="1" applyAlignment="1">
      <alignment horizontal="center"/>
    </xf>
    <xf numFmtId="0" fontId="7" fillId="9" borderId="2" xfId="0" applyFont="1" applyFill="1" applyBorder="1" applyAlignment="1">
      <alignment horizontal="center"/>
    </xf>
    <xf numFmtId="0" fontId="6" fillId="0" borderId="0" xfId="0" applyFont="1" applyBorder="1"/>
    <xf numFmtId="0" fontId="6" fillId="0" borderId="13" xfId="0" applyFont="1" applyBorder="1" applyAlignment="1">
      <alignment horizontal="center"/>
    </xf>
    <xf numFmtId="187" fontId="6" fillId="0" borderId="17" xfId="4" applyFont="1" applyFill="1" applyBorder="1"/>
    <xf numFmtId="0" fontId="6" fillId="10" borderId="17" xfId="0" quotePrefix="1" applyFont="1" applyFill="1" applyBorder="1" applyAlignment="1">
      <alignment horizontal="left"/>
    </xf>
    <xf numFmtId="0" fontId="6" fillId="10" borderId="18" xfId="0" quotePrefix="1" applyFont="1" applyFill="1" applyBorder="1" applyAlignment="1">
      <alignment horizontal="left"/>
    </xf>
    <xf numFmtId="0" fontId="6" fillId="10" borderId="20" xfId="0" quotePrefix="1" applyFont="1" applyFill="1" applyBorder="1" applyAlignment="1">
      <alignment horizontal="left"/>
    </xf>
    <xf numFmtId="187" fontId="17" fillId="0" borderId="17" xfId="4" applyFont="1" applyFill="1" applyBorder="1"/>
    <xf numFmtId="43" fontId="17" fillId="0" borderId="21" xfId="1" applyFont="1" applyBorder="1"/>
    <xf numFmtId="187" fontId="17" fillId="0" borderId="19" xfId="4" applyFont="1" applyBorder="1" applyAlignment="1">
      <alignment horizontal="center"/>
    </xf>
    <xf numFmtId="188" fontId="17" fillId="0" borderId="21" xfId="4" applyNumberFormat="1" applyFont="1" applyBorder="1"/>
    <xf numFmtId="0" fontId="7" fillId="0" borderId="17" xfId="0" applyFont="1" applyFill="1" applyBorder="1" applyAlignment="1">
      <alignment horizontal="left"/>
    </xf>
    <xf numFmtId="0" fontId="18" fillId="0" borderId="18" xfId="0" applyFont="1" applyBorder="1"/>
    <xf numFmtId="0" fontId="7" fillId="0" borderId="20" xfId="0" applyFont="1" applyFill="1" applyBorder="1" applyAlignment="1">
      <alignment horizontal="left"/>
    </xf>
    <xf numFmtId="187" fontId="19" fillId="0" borderId="17" xfId="4" applyFont="1" applyFill="1" applyBorder="1"/>
    <xf numFmtId="187" fontId="19" fillId="0" borderId="21" xfId="4" applyFont="1" applyBorder="1"/>
    <xf numFmtId="187" fontId="19" fillId="0" borderId="19" xfId="4" applyFont="1" applyBorder="1" applyAlignment="1">
      <alignment horizontal="center"/>
    </xf>
    <xf numFmtId="188" fontId="19" fillId="0" borderId="21" xfId="4" applyNumberFormat="1" applyFont="1" applyBorder="1"/>
    <xf numFmtId="0" fontId="7" fillId="0" borderId="18" xfId="0" applyFont="1" applyFill="1" applyBorder="1" applyAlignment="1">
      <alignment horizontal="left"/>
    </xf>
    <xf numFmtId="0" fontId="6" fillId="0" borderId="17" xfId="0" quotePrefix="1" applyFont="1" applyFill="1" applyBorder="1" applyAlignment="1">
      <alignment horizontal="left"/>
    </xf>
    <xf numFmtId="0" fontId="6" fillId="0" borderId="18" xfId="0" quotePrefix="1" applyFont="1" applyFill="1" applyBorder="1" applyAlignment="1">
      <alignment horizontal="left"/>
    </xf>
    <xf numFmtId="43" fontId="19" fillId="0" borderId="21" xfId="1" applyFont="1" applyBorder="1"/>
    <xf numFmtId="0" fontId="7" fillId="10" borderId="17" xfId="0" applyFont="1" applyFill="1" applyBorder="1" applyAlignment="1">
      <alignment horizontal="left"/>
    </xf>
    <xf numFmtId="0" fontId="7" fillId="10" borderId="18" xfId="0" applyFont="1" applyFill="1" applyBorder="1" applyAlignment="1">
      <alignment horizontal="left"/>
    </xf>
    <xf numFmtId="0" fontId="7" fillId="10" borderId="20" xfId="0" applyFont="1" applyFill="1" applyBorder="1" applyAlignment="1">
      <alignment horizontal="left"/>
    </xf>
    <xf numFmtId="0" fontId="19" fillId="0" borderId="17" xfId="0" applyFont="1" applyBorder="1" applyAlignment="1">
      <alignment horizontal="left"/>
    </xf>
    <xf numFmtId="0" fontId="19" fillId="0" borderId="18" xfId="0" applyFont="1" applyBorder="1" applyAlignment="1">
      <alignment horizontal="left"/>
    </xf>
    <xf numFmtId="0" fontId="19" fillId="0" borderId="20" xfId="0" applyFont="1" applyBorder="1" applyAlignment="1">
      <alignment horizontal="left"/>
    </xf>
    <xf numFmtId="0" fontId="7" fillId="9" borderId="22" xfId="0" applyFont="1" applyFill="1" applyBorder="1" applyAlignment="1">
      <alignment horizontal="center"/>
    </xf>
    <xf numFmtId="43" fontId="7" fillId="9" borderId="23" xfId="1" applyFont="1" applyFill="1" applyBorder="1" applyAlignment="1">
      <alignment horizontal="center"/>
    </xf>
    <xf numFmtId="188" fontId="7" fillId="9" borderId="23" xfId="1" applyNumberFormat="1" applyFont="1" applyFill="1" applyBorder="1"/>
    <xf numFmtId="0" fontId="7" fillId="10" borderId="1" xfId="0" applyFont="1" applyFill="1" applyBorder="1" applyAlignment="1">
      <alignment horizontal="left"/>
    </xf>
    <xf numFmtId="0" fontId="7" fillId="10" borderId="2" xfId="0" applyFont="1" applyFill="1" applyBorder="1" applyAlignment="1">
      <alignment horizontal="left"/>
    </xf>
    <xf numFmtId="0" fontId="7" fillId="10" borderId="15" xfId="0" applyFont="1" applyFill="1" applyBorder="1" applyAlignment="1">
      <alignment horizontal="left"/>
    </xf>
    <xf numFmtId="0" fontId="7" fillId="10" borderId="1" xfId="0" applyFont="1" applyFill="1" applyBorder="1" applyAlignment="1"/>
    <xf numFmtId="0" fontId="7" fillId="10" borderId="2" xfId="0" applyFont="1" applyFill="1" applyBorder="1" applyAlignment="1"/>
    <xf numFmtId="0" fontId="7" fillId="10" borderId="15" xfId="0" applyFont="1" applyFill="1" applyBorder="1" applyAlignment="1"/>
    <xf numFmtId="187" fontId="18" fillId="0" borderId="17" xfId="4" applyFont="1" applyFill="1" applyBorder="1"/>
    <xf numFmtId="187" fontId="18" fillId="0" borderId="21" xfId="4" applyFont="1" applyBorder="1"/>
    <xf numFmtId="187" fontId="20" fillId="0" borderId="19" xfId="4" applyFont="1" applyBorder="1" applyAlignment="1">
      <alignment horizontal="center"/>
    </xf>
    <xf numFmtId="188" fontId="18" fillId="0" borderId="21" xfId="4" applyNumberFormat="1" applyFont="1" applyBorder="1"/>
    <xf numFmtId="0" fontId="19" fillId="0" borderId="17" xfId="0" applyFont="1" applyBorder="1" applyAlignment="1">
      <alignment horizontal="left"/>
    </xf>
    <xf numFmtId="0" fontId="19" fillId="0" borderId="18" xfId="0" applyFont="1" applyBorder="1" applyAlignment="1">
      <alignment horizontal="left"/>
    </xf>
    <xf numFmtId="0" fontId="19" fillId="0" borderId="20" xfId="0" applyFont="1" applyBorder="1" applyAlignment="1">
      <alignment horizontal="left"/>
    </xf>
    <xf numFmtId="0" fontId="19" fillId="0" borderId="17" xfId="0" applyFont="1" applyBorder="1" applyAlignment="1">
      <alignment horizontal="left" shrinkToFit="1"/>
    </xf>
    <xf numFmtId="0" fontId="19" fillId="0" borderId="18" xfId="0" applyFont="1" applyBorder="1" applyAlignment="1">
      <alignment horizontal="left" shrinkToFit="1"/>
    </xf>
    <xf numFmtId="0" fontId="19" fillId="0" borderId="20" xfId="0" applyFont="1" applyBorder="1" applyAlignment="1">
      <alignment horizontal="left" shrinkToFit="1"/>
    </xf>
    <xf numFmtId="0" fontId="19" fillId="0" borderId="6" xfId="0" applyFont="1" applyBorder="1" applyAlignment="1">
      <alignment horizontal="left" shrinkToFit="1"/>
    </xf>
    <xf numFmtId="0" fontId="19" fillId="0" borderId="7" xfId="0" applyFont="1" applyBorder="1" applyAlignment="1">
      <alignment horizontal="left" shrinkToFit="1"/>
    </xf>
    <xf numFmtId="0" fontId="19" fillId="0" borderId="35" xfId="0" applyFont="1" applyBorder="1" applyAlignment="1">
      <alignment horizontal="left" shrinkToFit="1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35" xfId="0" applyFont="1" applyBorder="1" applyAlignment="1">
      <alignment horizontal="left"/>
    </xf>
    <xf numFmtId="43" fontId="7" fillId="0" borderId="1" xfId="1" applyFont="1" applyFill="1" applyBorder="1"/>
    <xf numFmtId="43" fontId="7" fillId="0" borderId="37" xfId="1" applyFont="1" applyFill="1" applyBorder="1" applyAlignment="1">
      <alignment horizontal="center"/>
    </xf>
    <xf numFmtId="188" fontId="6" fillId="0" borderId="37" xfId="4" applyNumberFormat="1" applyFont="1" applyFill="1" applyBorder="1"/>
    <xf numFmtId="0" fontId="6" fillId="0" borderId="17" xfId="0" quotePrefix="1" applyFont="1" applyFill="1" applyBorder="1" applyAlignment="1">
      <alignment horizontal="center"/>
    </xf>
    <xf numFmtId="0" fontId="6" fillId="0" borderId="18" xfId="0" applyFont="1" applyFill="1" applyBorder="1" applyAlignment="1"/>
    <xf numFmtId="0" fontId="6" fillId="0" borderId="20" xfId="0" applyFont="1" applyFill="1" applyBorder="1" applyAlignment="1"/>
    <xf numFmtId="187" fontId="6" fillId="0" borderId="19" xfId="4" applyFont="1" applyBorder="1" applyAlignment="1">
      <alignment horizontal="center"/>
    </xf>
    <xf numFmtId="0" fontId="17" fillId="0" borderId="20" xfId="0" applyFont="1" applyFill="1" applyBorder="1" applyAlignment="1"/>
    <xf numFmtId="43" fontId="6" fillId="0" borderId="20" xfId="1" applyFont="1" applyFill="1" applyBorder="1" applyAlignment="1"/>
    <xf numFmtId="0" fontId="7" fillId="11" borderId="11" xfId="0" applyFont="1" applyFill="1" applyBorder="1" applyAlignment="1">
      <alignment horizontal="center"/>
    </xf>
    <xf numFmtId="0" fontId="7" fillId="11" borderId="12" xfId="0" applyFont="1" applyFill="1" applyBorder="1" applyAlignment="1">
      <alignment horizontal="center"/>
    </xf>
    <xf numFmtId="0" fontId="7" fillId="11" borderId="22" xfId="0" applyFont="1" applyFill="1" applyBorder="1" applyAlignment="1">
      <alignment horizontal="center"/>
    </xf>
    <xf numFmtId="43" fontId="7" fillId="11" borderId="23" xfId="1" applyFont="1" applyFill="1" applyBorder="1"/>
    <xf numFmtId="43" fontId="7" fillId="11" borderId="23" xfId="1" applyFont="1" applyFill="1" applyBorder="1" applyAlignment="1">
      <alignment horizontal="center"/>
    </xf>
    <xf numFmtId="188" fontId="7" fillId="11" borderId="23" xfId="4" applyNumberFormat="1" applyFont="1" applyFill="1" applyBorder="1"/>
    <xf numFmtId="187" fontId="7" fillId="7" borderId="23" xfId="4" applyFont="1" applyFill="1" applyBorder="1" applyAlignment="1">
      <alignment horizontal="center"/>
    </xf>
    <xf numFmtId="188" fontId="7" fillId="7" borderId="23" xfId="4" applyNumberFormat="1" applyFont="1" applyFill="1" applyBorder="1"/>
    <xf numFmtId="43" fontId="7" fillId="0" borderId="24" xfId="1" applyFont="1" applyFill="1" applyBorder="1"/>
    <xf numFmtId="43" fontId="7" fillId="0" borderId="16" xfId="1" applyFont="1" applyFill="1" applyBorder="1"/>
    <xf numFmtId="43" fontId="7" fillId="0" borderId="16" xfId="1" applyFont="1" applyFill="1" applyBorder="1" applyAlignment="1">
      <alignment horizontal="center"/>
    </xf>
    <xf numFmtId="188" fontId="7" fillId="0" borderId="16" xfId="4" applyNumberFormat="1" applyFont="1" applyFill="1" applyBorder="1"/>
    <xf numFmtId="188" fontId="6" fillId="0" borderId="19" xfId="4" applyNumberFormat="1" applyFont="1" applyBorder="1"/>
    <xf numFmtId="187" fontId="7" fillId="11" borderId="23" xfId="4" applyFont="1" applyFill="1" applyBorder="1" applyAlignment="1">
      <alignment horizontal="center"/>
    </xf>
    <xf numFmtId="0" fontId="7" fillId="8" borderId="11" xfId="0" applyFont="1" applyFill="1" applyBorder="1" applyAlignment="1">
      <alignment horizontal="right"/>
    </xf>
    <xf numFmtId="0" fontId="7" fillId="8" borderId="12" xfId="0" applyFont="1" applyFill="1" applyBorder="1" applyAlignment="1">
      <alignment horizontal="right"/>
    </xf>
    <xf numFmtId="0" fontId="7" fillId="8" borderId="22" xfId="0" applyFont="1" applyFill="1" applyBorder="1" applyAlignment="1">
      <alignment horizontal="right"/>
    </xf>
    <xf numFmtId="43" fontId="7" fillId="8" borderId="23" xfId="1" applyFont="1" applyFill="1" applyBorder="1"/>
    <xf numFmtId="187" fontId="7" fillId="8" borderId="23" xfId="4" applyFont="1" applyFill="1" applyBorder="1" applyAlignment="1">
      <alignment horizontal="center"/>
    </xf>
    <xf numFmtId="188" fontId="7" fillId="8" borderId="23" xfId="4" applyNumberFormat="1" applyFont="1" applyFill="1" applyBorder="1"/>
    <xf numFmtId="43" fontId="7" fillId="0" borderId="13" xfId="1" applyFont="1" applyFill="1" applyBorder="1"/>
    <xf numFmtId="187" fontId="7" fillId="0" borderId="13" xfId="4" applyFont="1" applyFill="1" applyBorder="1" applyAlignment="1">
      <alignment horizontal="center"/>
    </xf>
    <xf numFmtId="188" fontId="7" fillId="0" borderId="13" xfId="4" applyNumberFormat="1" applyFont="1" applyFill="1" applyBorder="1"/>
    <xf numFmtId="43" fontId="7" fillId="0" borderId="13" xfId="1" applyFont="1" applyFill="1" applyBorder="1" applyAlignment="1">
      <alignment horizontal="center"/>
    </xf>
    <xf numFmtId="0" fontId="17" fillId="10" borderId="17" xfId="0" applyFont="1" applyFill="1" applyBorder="1" applyAlignment="1">
      <alignment horizontal="left" wrapText="1"/>
    </xf>
    <xf numFmtId="0" fontId="17" fillId="10" borderId="18" xfId="0" applyFont="1" applyFill="1" applyBorder="1" applyAlignment="1">
      <alignment horizontal="left" wrapText="1"/>
    </xf>
    <xf numFmtId="0" fontId="17" fillId="10" borderId="20" xfId="0" applyFont="1" applyFill="1" applyBorder="1" applyAlignment="1">
      <alignment horizontal="left" wrapText="1"/>
    </xf>
    <xf numFmtId="187" fontId="17" fillId="0" borderId="21" xfId="4" applyFont="1" applyBorder="1"/>
    <xf numFmtId="0" fontId="6" fillId="0" borderId="18" xfId="0" quotePrefix="1" applyFont="1" applyFill="1" applyBorder="1" applyAlignment="1"/>
    <xf numFmtId="0" fontId="7" fillId="0" borderId="18" xfId="0" applyFont="1" applyFill="1" applyBorder="1" applyAlignment="1">
      <alignment horizontal="center"/>
    </xf>
    <xf numFmtId="0" fontId="6" fillId="0" borderId="25" xfId="0" quotePrefix="1" applyFont="1" applyFill="1" applyBorder="1" applyAlignment="1"/>
    <xf numFmtId="187" fontId="6" fillId="0" borderId="19" xfId="4" applyFont="1" applyBorder="1"/>
    <xf numFmtId="0" fontId="17" fillId="10" borderId="25" xfId="0" applyFont="1" applyFill="1" applyBorder="1" applyAlignment="1">
      <alignment horizontal="left" wrapText="1"/>
    </xf>
    <xf numFmtId="43" fontId="17" fillId="0" borderId="19" xfId="1" applyFont="1" applyBorder="1"/>
    <xf numFmtId="187" fontId="17" fillId="0" borderId="19" xfId="4" applyFont="1" applyBorder="1"/>
    <xf numFmtId="188" fontId="17" fillId="0" borderId="19" xfId="4" applyNumberFormat="1" applyFont="1" applyBorder="1"/>
    <xf numFmtId="0" fontId="6" fillId="0" borderId="27" xfId="0" quotePrefix="1" applyFont="1" applyFill="1" applyBorder="1" applyAlignment="1">
      <alignment horizontal="center"/>
    </xf>
    <xf numFmtId="0" fontId="6" fillId="0" borderId="28" xfId="0" quotePrefix="1" applyFont="1" applyFill="1" applyBorder="1" applyAlignment="1"/>
    <xf numFmtId="0" fontId="7" fillId="0" borderId="28" xfId="0" applyFont="1" applyFill="1" applyBorder="1" applyAlignment="1">
      <alignment horizontal="center"/>
    </xf>
    <xf numFmtId="43" fontId="7" fillId="8" borderId="23" xfId="1" applyFont="1" applyFill="1" applyBorder="1" applyAlignment="1">
      <alignment horizontal="center"/>
    </xf>
    <xf numFmtId="0" fontId="7" fillId="2" borderId="33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17" fillId="10" borderId="17" xfId="0" applyFont="1" applyFill="1" applyBorder="1" applyAlignment="1">
      <alignment horizontal="left"/>
    </xf>
    <xf numFmtId="0" fontId="17" fillId="10" borderId="18" xfId="0" applyFont="1" applyFill="1" applyBorder="1" applyAlignment="1">
      <alignment horizontal="left"/>
    </xf>
    <xf numFmtId="0" fontId="17" fillId="10" borderId="20" xfId="0" applyFont="1" applyFill="1" applyBorder="1" applyAlignment="1">
      <alignment horizontal="left"/>
    </xf>
    <xf numFmtId="0" fontId="6" fillId="0" borderId="17" xfId="0" quotePrefix="1" applyFont="1" applyFill="1" applyBorder="1" applyAlignment="1">
      <alignment horizontal="center" shrinkToFit="1"/>
    </xf>
    <xf numFmtId="0" fontId="6" fillId="0" borderId="18" xfId="0" quotePrefix="1" applyFont="1" applyFill="1" applyBorder="1" applyAlignment="1">
      <alignment horizontal="center" shrinkToFit="1"/>
    </xf>
    <xf numFmtId="0" fontId="6" fillId="0" borderId="20" xfId="0" quotePrefix="1" applyFont="1" applyFill="1" applyBorder="1" applyAlignment="1">
      <alignment horizontal="center" shrinkToFit="1"/>
    </xf>
    <xf numFmtId="0" fontId="6" fillId="0" borderId="26" xfId="0" quotePrefix="1" applyFont="1" applyFill="1" applyBorder="1" applyAlignment="1">
      <alignment horizontal="center" shrinkToFit="1"/>
    </xf>
    <xf numFmtId="0" fontId="6" fillId="0" borderId="7" xfId="0" quotePrefix="1" applyFont="1" applyFill="1" applyBorder="1" applyAlignment="1">
      <alignment horizontal="left" shrinkToFit="1"/>
    </xf>
    <xf numFmtId="0" fontId="6" fillId="0" borderId="35" xfId="0" quotePrefix="1" applyFont="1" applyFill="1" applyBorder="1" applyAlignment="1">
      <alignment horizontal="left" shrinkToFit="1"/>
    </xf>
    <xf numFmtId="187" fontId="6" fillId="0" borderId="13" xfId="4" applyFont="1" applyBorder="1"/>
    <xf numFmtId="187" fontId="7" fillId="11" borderId="23" xfId="4" applyFont="1" applyFill="1" applyBorder="1"/>
    <xf numFmtId="43" fontId="7" fillId="8" borderId="11" xfId="1" applyFont="1" applyFill="1" applyBorder="1"/>
    <xf numFmtId="187" fontId="7" fillId="8" borderId="11" xfId="4" applyFont="1" applyFill="1" applyBorder="1"/>
    <xf numFmtId="187" fontId="7" fillId="8" borderId="13" xfId="4" applyFont="1" applyFill="1" applyBorder="1" applyAlignment="1">
      <alignment horizontal="center"/>
    </xf>
    <xf numFmtId="187" fontId="15" fillId="7" borderId="11" xfId="4" applyFont="1" applyFill="1" applyBorder="1"/>
    <xf numFmtId="187" fontId="15" fillId="7" borderId="23" xfId="4" applyFont="1" applyFill="1" applyBorder="1" applyAlignment="1">
      <alignment horizontal="center"/>
    </xf>
    <xf numFmtId="188" fontId="15" fillId="7" borderId="23" xfId="4" applyNumberFormat="1" applyFont="1" applyFill="1" applyBorder="1"/>
    <xf numFmtId="0" fontId="15" fillId="7" borderId="34" xfId="2" applyFont="1" applyFill="1" applyBorder="1" applyAlignment="1">
      <alignment horizontal="left"/>
    </xf>
    <xf numFmtId="0" fontId="15" fillId="7" borderId="9" xfId="2" applyFont="1" applyFill="1" applyBorder="1" applyAlignment="1">
      <alignment horizontal="left"/>
    </xf>
    <xf numFmtId="0" fontId="15" fillId="7" borderId="10" xfId="2" applyFont="1" applyFill="1" applyBorder="1" applyAlignment="1">
      <alignment horizontal="left"/>
    </xf>
    <xf numFmtId="0" fontId="6" fillId="0" borderId="0" xfId="0" applyFont="1" applyBorder="1" applyAlignment="1"/>
    <xf numFmtId="43" fontId="17" fillId="8" borderId="11" xfId="1" applyFont="1" applyFill="1" applyBorder="1"/>
    <xf numFmtId="187" fontId="17" fillId="8" borderId="23" xfId="2" applyNumberFormat="1" applyFont="1" applyFill="1" applyBorder="1"/>
    <xf numFmtId="43" fontId="7" fillId="0" borderId="25" xfId="1" applyFont="1" applyFill="1" applyBorder="1"/>
    <xf numFmtId="187" fontId="7" fillId="0" borderId="16" xfId="4" applyFont="1" applyFill="1" applyBorder="1" applyAlignment="1">
      <alignment horizontal="center"/>
    </xf>
    <xf numFmtId="0" fontId="7" fillId="9" borderId="24" xfId="0" applyFont="1" applyFill="1" applyBorder="1" applyAlignment="1">
      <alignment horizontal="center"/>
    </xf>
    <xf numFmtId="0" fontId="7" fillId="9" borderId="25" xfId="0" applyFont="1" applyFill="1" applyBorder="1" applyAlignment="1">
      <alignment horizontal="center"/>
    </xf>
    <xf numFmtId="0" fontId="18" fillId="0" borderId="0" xfId="0" applyFont="1" applyBorder="1"/>
    <xf numFmtId="187" fontId="6" fillId="0" borderId="26" xfId="4" applyFont="1" applyFill="1" applyBorder="1"/>
    <xf numFmtId="43" fontId="17" fillId="0" borderId="13" xfId="1" applyFont="1" applyBorder="1"/>
    <xf numFmtId="0" fontId="7" fillId="10" borderId="17" xfId="0" applyFont="1" applyFill="1" applyBorder="1" applyAlignment="1">
      <alignment horizontal="left"/>
    </xf>
    <xf numFmtId="0" fontId="7" fillId="10" borderId="18" xfId="0" applyFont="1" applyFill="1" applyBorder="1" applyAlignment="1">
      <alignment horizontal="left"/>
    </xf>
    <xf numFmtId="0" fontId="7" fillId="10" borderId="20" xfId="0" applyFont="1" applyFill="1" applyBorder="1" applyAlignment="1">
      <alignment horizontal="left"/>
    </xf>
    <xf numFmtId="0" fontId="7" fillId="0" borderId="20" xfId="0" applyFont="1" applyFill="1" applyBorder="1" applyAlignment="1"/>
    <xf numFmtId="43" fontId="6" fillId="0" borderId="18" xfId="1" applyFont="1" applyBorder="1"/>
    <xf numFmtId="43" fontId="6" fillId="0" borderId="0" xfId="1" applyFont="1" applyBorder="1"/>
    <xf numFmtId="187" fontId="6" fillId="10" borderId="17" xfId="4" applyFont="1" applyFill="1" applyBorder="1"/>
    <xf numFmtId="0" fontId="6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left"/>
    </xf>
    <xf numFmtId="0" fontId="10" fillId="0" borderId="20" xfId="0" applyFont="1" applyBorder="1" applyAlignment="1">
      <alignment horizontal="left"/>
    </xf>
    <xf numFmtId="187" fontId="20" fillId="0" borderId="21" xfId="4" applyFont="1" applyBorder="1" applyAlignment="1">
      <alignment horizontal="center"/>
    </xf>
    <xf numFmtId="0" fontId="19" fillId="0" borderId="26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187" fontId="18" fillId="0" borderId="26" xfId="4" applyFont="1" applyFill="1" applyBorder="1"/>
    <xf numFmtId="187" fontId="18" fillId="0" borderId="13" xfId="4" applyFont="1" applyBorder="1"/>
    <xf numFmtId="187" fontId="20" fillId="0" borderId="13" xfId="4" applyFont="1" applyBorder="1" applyAlignment="1">
      <alignment horizontal="center"/>
    </xf>
    <xf numFmtId="188" fontId="18" fillId="0" borderId="13" xfId="4" applyNumberFormat="1" applyFont="1" applyBorder="1"/>
    <xf numFmtId="0" fontId="6" fillId="0" borderId="27" xfId="0" applyFont="1" applyBorder="1" applyAlignment="1">
      <alignment horizontal="center"/>
    </xf>
    <xf numFmtId="0" fontId="6" fillId="0" borderId="28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43" fontId="7" fillId="0" borderId="26" xfId="1" applyFont="1" applyFill="1" applyBorder="1"/>
    <xf numFmtId="188" fontId="6" fillId="0" borderId="13" xfId="4" applyNumberFormat="1" applyFont="1" applyFill="1" applyBorder="1"/>
    <xf numFmtId="0" fontId="7" fillId="0" borderId="6" xfId="0" applyFont="1" applyFill="1" applyBorder="1" applyAlignment="1">
      <alignment horizontal="right"/>
    </xf>
    <xf numFmtId="0" fontId="7" fillId="0" borderId="7" xfId="0" applyFont="1" applyFill="1" applyBorder="1" applyAlignment="1">
      <alignment horizontal="right"/>
    </xf>
    <xf numFmtId="43" fontId="7" fillId="0" borderId="6" xfId="1" applyFont="1" applyFill="1" applyBorder="1"/>
    <xf numFmtId="187" fontId="7" fillId="0" borderId="36" xfId="4" applyFont="1" applyFill="1" applyBorder="1" applyAlignment="1">
      <alignment horizontal="center"/>
    </xf>
    <xf numFmtId="188" fontId="7" fillId="0" borderId="36" xfId="4" applyNumberFormat="1" applyFont="1" applyFill="1" applyBorder="1"/>
    <xf numFmtId="0" fontId="7" fillId="2" borderId="11" xfId="0" applyFont="1" applyFill="1" applyBorder="1" applyAlignment="1">
      <alignment horizontal="left"/>
    </xf>
    <xf numFmtId="0" fontId="7" fillId="2" borderId="12" xfId="0" applyFont="1" applyFill="1" applyBorder="1" applyAlignment="1">
      <alignment horizontal="left"/>
    </xf>
    <xf numFmtId="0" fontId="7" fillId="2" borderId="22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left"/>
    </xf>
    <xf numFmtId="0" fontId="7" fillId="0" borderId="15" xfId="0" applyFont="1" applyFill="1" applyBorder="1" applyAlignment="1">
      <alignment horizontal="left"/>
    </xf>
    <xf numFmtId="43" fontId="7" fillId="0" borderId="17" xfId="1" applyFont="1" applyFill="1" applyBorder="1"/>
    <xf numFmtId="43" fontId="7" fillId="0" borderId="21" xfId="1" applyFont="1" applyFill="1" applyBorder="1"/>
    <xf numFmtId="188" fontId="7" fillId="0" borderId="21" xfId="4" applyNumberFormat="1" applyFont="1" applyFill="1" applyBorder="1"/>
    <xf numFmtId="0" fontId="7" fillId="0" borderId="17" xfId="0" applyFont="1" applyFill="1" applyBorder="1" applyAlignment="1">
      <alignment horizontal="center"/>
    </xf>
    <xf numFmtId="187" fontId="6" fillId="0" borderId="21" xfId="2" applyNumberFormat="1" applyFont="1" applyBorder="1"/>
    <xf numFmtId="187" fontId="6" fillId="0" borderId="21" xfId="4" quotePrefix="1" applyFont="1" applyBorder="1" applyAlignment="1">
      <alignment horizontal="center"/>
    </xf>
    <xf numFmtId="0" fontId="15" fillId="7" borderId="11" xfId="2" applyFont="1" applyFill="1" applyBorder="1" applyAlignment="1">
      <alignment horizontal="left"/>
    </xf>
    <xf numFmtId="0" fontId="15" fillId="7" borderId="12" xfId="2" applyFont="1" applyFill="1" applyBorder="1" applyAlignment="1">
      <alignment horizontal="left"/>
    </xf>
    <xf numFmtId="0" fontId="15" fillId="7" borderId="22" xfId="2" applyFont="1" applyFill="1" applyBorder="1" applyAlignment="1">
      <alignment horizontal="left"/>
    </xf>
    <xf numFmtId="187" fontId="21" fillId="0" borderId="1" xfId="4" applyFont="1" applyBorder="1"/>
    <xf numFmtId="187" fontId="21" fillId="0" borderId="37" xfId="4" applyFont="1" applyBorder="1"/>
    <xf numFmtId="187" fontId="21" fillId="0" borderId="37" xfId="4" applyFont="1" applyBorder="1" applyAlignment="1">
      <alignment horizontal="center"/>
    </xf>
    <xf numFmtId="187" fontId="21" fillId="0" borderId="24" xfId="4" applyFont="1" applyBorder="1"/>
    <xf numFmtId="187" fontId="21" fillId="0" borderId="16" xfId="4" applyFont="1" applyBorder="1"/>
    <xf numFmtId="187" fontId="21" fillId="0" borderId="16" xfId="4" applyFont="1" applyBorder="1" applyAlignment="1">
      <alignment horizontal="center"/>
    </xf>
    <xf numFmtId="0" fontId="7" fillId="11" borderId="24" xfId="0" applyFont="1" applyFill="1" applyBorder="1" applyAlignment="1">
      <alignment horizontal="center"/>
    </xf>
    <xf numFmtId="0" fontId="7" fillId="11" borderId="25" xfId="0" applyFont="1" applyFill="1" applyBorder="1" applyAlignment="1">
      <alignment horizontal="center"/>
    </xf>
    <xf numFmtId="187" fontId="6" fillId="0" borderId="24" xfId="4" applyFont="1" applyBorder="1"/>
    <xf numFmtId="187" fontId="6" fillId="0" borderId="16" xfId="4" applyFont="1" applyBorder="1"/>
    <xf numFmtId="187" fontId="6" fillId="0" borderId="16" xfId="4" applyFont="1" applyBorder="1" applyAlignment="1">
      <alignment horizontal="center"/>
    </xf>
    <xf numFmtId="0" fontId="7" fillId="0" borderId="37" xfId="0" applyFont="1" applyFill="1" applyBorder="1" applyAlignment="1"/>
    <xf numFmtId="187" fontId="6" fillId="0" borderId="24" xfId="4" applyFont="1" applyFill="1" applyBorder="1"/>
    <xf numFmtId="187" fontId="6" fillId="0" borderId="21" xfId="4" applyFont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6" fillId="0" borderId="18" xfId="0" quotePrefix="1" applyFont="1" applyFill="1" applyBorder="1"/>
    <xf numFmtId="0" fontId="6" fillId="0" borderId="25" xfId="2" applyFont="1" applyFill="1" applyBorder="1"/>
    <xf numFmtId="0" fontId="6" fillId="0" borderId="26" xfId="0" applyFont="1" applyFill="1" applyBorder="1" applyAlignment="1">
      <alignment horizontal="center"/>
    </xf>
    <xf numFmtId="0" fontId="6" fillId="0" borderId="0" xfId="0" quotePrefix="1" applyFont="1" applyFill="1" applyBorder="1"/>
    <xf numFmtId="0" fontId="6" fillId="0" borderId="0" xfId="2" applyFont="1" applyFill="1" applyBorder="1"/>
    <xf numFmtId="0" fontId="6" fillId="0" borderId="27" xfId="0" quotePrefix="1" applyFont="1" applyBorder="1" applyAlignment="1">
      <alignment horizontal="center"/>
    </xf>
    <xf numFmtId="0" fontId="6" fillId="0" borderId="28" xfId="0" applyFont="1" applyBorder="1" applyAlignment="1"/>
    <xf numFmtId="0" fontId="6" fillId="0" borderId="20" xfId="0" applyFont="1" applyBorder="1" applyAlignment="1">
      <alignment horizontal="left"/>
    </xf>
    <xf numFmtId="0" fontId="7" fillId="2" borderId="11" xfId="0" applyFont="1" applyFill="1" applyBorder="1" applyAlignment="1">
      <alignment horizontal="right"/>
    </xf>
    <xf numFmtId="0" fontId="7" fillId="2" borderId="12" xfId="0" applyFont="1" applyFill="1" applyBorder="1" applyAlignment="1">
      <alignment horizontal="right"/>
    </xf>
    <xf numFmtId="0" fontId="7" fillId="2" borderId="22" xfId="0" applyFont="1" applyFill="1" applyBorder="1" applyAlignment="1">
      <alignment horizontal="right"/>
    </xf>
    <xf numFmtId="43" fontId="7" fillId="2" borderId="11" xfId="1" applyFont="1" applyFill="1" applyBorder="1"/>
    <xf numFmtId="187" fontId="7" fillId="2" borderId="23" xfId="4" applyFont="1" applyFill="1" applyBorder="1" applyAlignment="1">
      <alignment horizontal="center"/>
    </xf>
    <xf numFmtId="188" fontId="7" fillId="2" borderId="23" xfId="4" applyNumberFormat="1" applyFont="1" applyFill="1" applyBorder="1"/>
    <xf numFmtId="187" fontId="17" fillId="0" borderId="21" xfId="4" applyFont="1" applyBorder="1" applyAlignment="1">
      <alignment horizontal="center"/>
    </xf>
    <xf numFmtId="0" fontId="6" fillId="0" borderId="38" xfId="0" quotePrefix="1" applyFont="1" applyFill="1" applyBorder="1" applyAlignment="1"/>
    <xf numFmtId="0" fontId="6" fillId="0" borderId="26" xfId="0" quotePrefix="1" applyFont="1" applyFill="1" applyBorder="1" applyAlignment="1">
      <alignment horizontal="center"/>
    </xf>
    <xf numFmtId="0" fontId="6" fillId="0" borderId="0" xfId="0" quotePrefix="1" applyFont="1" applyFill="1" applyBorder="1" applyAlignment="1"/>
    <xf numFmtId="0" fontId="7" fillId="0" borderId="0" xfId="0" applyFont="1" applyFill="1" applyBorder="1" applyAlignment="1">
      <alignment horizontal="center"/>
    </xf>
    <xf numFmtId="43" fontId="7" fillId="0" borderId="3" xfId="1" applyFont="1" applyFill="1" applyBorder="1"/>
    <xf numFmtId="43" fontId="7" fillId="0" borderId="3" xfId="1" applyFont="1" applyFill="1" applyBorder="1" applyAlignment="1">
      <alignment horizontal="center"/>
    </xf>
    <xf numFmtId="188" fontId="7" fillId="0" borderId="3" xfId="4" applyNumberFormat="1" applyFont="1" applyFill="1" applyBorder="1"/>
    <xf numFmtId="0" fontId="19" fillId="0" borderId="28" xfId="0" applyFont="1" applyFill="1" applyBorder="1" applyAlignment="1"/>
    <xf numFmtId="187" fontId="19" fillId="0" borderId="19" xfId="4" applyFont="1" applyBorder="1"/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43" fontId="7" fillId="0" borderId="36" xfId="1" applyFont="1" applyFill="1" applyBorder="1"/>
    <xf numFmtId="43" fontId="7" fillId="0" borderId="36" xfId="1" applyFont="1" applyFill="1" applyBorder="1" applyAlignment="1">
      <alignment horizontal="center"/>
    </xf>
    <xf numFmtId="187" fontId="6" fillId="0" borderId="17" xfId="4" applyFont="1" applyBorder="1"/>
    <xf numFmtId="0" fontId="7" fillId="0" borderId="16" xfId="0" applyFont="1" applyFill="1" applyBorder="1" applyAlignment="1"/>
    <xf numFmtId="187" fontId="19" fillId="0" borderId="21" xfId="4" applyFont="1" applyBorder="1" applyAlignment="1">
      <alignment horizontal="center"/>
    </xf>
    <xf numFmtId="0" fontId="6" fillId="0" borderId="24" xfId="0" applyFont="1" applyFill="1" applyBorder="1" applyAlignment="1">
      <alignment horizontal="center" shrinkToFit="1"/>
    </xf>
    <xf numFmtId="0" fontId="6" fillId="0" borderId="28" xfId="0" quotePrefix="1" applyFont="1" applyFill="1" applyBorder="1" applyAlignment="1">
      <alignment horizontal="center" shrinkToFit="1"/>
    </xf>
    <xf numFmtId="0" fontId="6" fillId="0" borderId="29" xfId="0" quotePrefix="1" applyFont="1" applyFill="1" applyBorder="1" applyAlignment="1">
      <alignment horizontal="center" shrinkToFit="1"/>
    </xf>
    <xf numFmtId="0" fontId="6" fillId="0" borderId="26" xfId="0" applyFont="1" applyFill="1" applyBorder="1" applyAlignment="1">
      <alignment horizontal="center" shrinkToFit="1"/>
    </xf>
    <xf numFmtId="0" fontId="6" fillId="0" borderId="7" xfId="0" quotePrefix="1" applyFont="1" applyFill="1" applyBorder="1" applyAlignment="1">
      <alignment horizontal="center" shrinkToFit="1"/>
    </xf>
    <xf numFmtId="0" fontId="6" fillId="0" borderId="35" xfId="0" quotePrefix="1" applyFont="1" applyFill="1" applyBorder="1" applyAlignment="1">
      <alignment horizontal="center" shrinkToFit="1"/>
    </xf>
    <xf numFmtId="0" fontId="15" fillId="0" borderId="4" xfId="2" applyFont="1" applyFill="1" applyBorder="1" applyAlignment="1">
      <alignment horizontal="center"/>
    </xf>
    <xf numFmtId="187" fontId="15" fillId="0" borderId="4" xfId="4" applyFont="1" applyFill="1" applyBorder="1"/>
    <xf numFmtId="187" fontId="15" fillId="0" borderId="4" xfId="4" applyFont="1" applyFill="1" applyBorder="1" applyAlignment="1">
      <alignment horizontal="center"/>
    </xf>
    <xf numFmtId="188" fontId="15" fillId="0" borderId="4" xfId="4" applyNumberFormat="1" applyFont="1" applyFill="1" applyBorder="1"/>
    <xf numFmtId="0" fontId="15" fillId="0" borderId="0" xfId="2" applyFont="1" applyFill="1" applyBorder="1" applyAlignment="1">
      <alignment horizontal="center"/>
    </xf>
    <xf numFmtId="187" fontId="15" fillId="0" borderId="0" xfId="4" applyFont="1" applyFill="1" applyBorder="1"/>
    <xf numFmtId="187" fontId="15" fillId="0" borderId="0" xfId="4" applyFont="1" applyFill="1" applyBorder="1" applyAlignment="1">
      <alignment horizontal="center"/>
    </xf>
    <xf numFmtId="188" fontId="15" fillId="0" borderId="0" xfId="4" applyNumberFormat="1" applyFont="1" applyFill="1" applyBorder="1"/>
    <xf numFmtId="187" fontId="15" fillId="0" borderId="23" xfId="4" applyFont="1" applyFill="1" applyBorder="1"/>
    <xf numFmtId="187" fontId="15" fillId="0" borderId="23" xfId="4" applyFont="1" applyFill="1" applyBorder="1" applyAlignment="1">
      <alignment horizontal="center"/>
    </xf>
    <xf numFmtId="188" fontId="15" fillId="0" borderId="23" xfId="4" applyNumberFormat="1" applyFont="1" applyFill="1" applyBorder="1"/>
    <xf numFmtId="0" fontId="21" fillId="0" borderId="1" xfId="2" applyFont="1" applyBorder="1"/>
    <xf numFmtId="0" fontId="21" fillId="0" borderId="37" xfId="2" applyFont="1" applyBorder="1"/>
    <xf numFmtId="0" fontId="21" fillId="0" borderId="3" xfId="2" applyFont="1" applyBorder="1" applyAlignment="1">
      <alignment horizontal="center"/>
    </xf>
    <xf numFmtId="0" fontId="7" fillId="2" borderId="11" xfId="2" applyFont="1" applyFill="1" applyBorder="1" applyAlignment="1">
      <alignment horizontal="left"/>
    </xf>
    <xf numFmtId="0" fontId="7" fillId="2" borderId="12" xfId="2" applyFont="1" applyFill="1" applyBorder="1" applyAlignment="1">
      <alignment horizontal="left"/>
    </xf>
    <xf numFmtId="0" fontId="7" fillId="2" borderId="22" xfId="2" applyFont="1" applyFill="1" applyBorder="1" applyAlignment="1">
      <alignment horizontal="left"/>
    </xf>
    <xf numFmtId="0" fontId="21" fillId="0" borderId="24" xfId="2" applyFont="1" applyBorder="1"/>
    <xf numFmtId="0" fontId="21" fillId="0" borderId="16" xfId="2" applyFont="1" applyBorder="1"/>
    <xf numFmtId="0" fontId="21" fillId="0" borderId="21" xfId="2" applyFont="1" applyBorder="1" applyAlignment="1">
      <alignment horizontal="center"/>
    </xf>
    <xf numFmtId="0" fontId="7" fillId="0" borderId="15" xfId="0" applyFont="1" applyFill="1" applyBorder="1" applyAlignment="1"/>
    <xf numFmtId="0" fontId="19" fillId="0" borderId="17" xfId="0" applyFont="1" applyFill="1" applyBorder="1" applyAlignment="1">
      <alignment horizontal="left"/>
    </xf>
    <xf numFmtId="0" fontId="19" fillId="0" borderId="18" xfId="0" applyFont="1" applyFill="1" applyBorder="1" applyAlignment="1">
      <alignment horizontal="left"/>
    </xf>
    <xf numFmtId="0" fontId="19" fillId="0" borderId="20" xfId="0" applyFont="1" applyFill="1" applyBorder="1" applyAlignment="1">
      <alignment horizontal="left"/>
    </xf>
    <xf numFmtId="43" fontId="6" fillId="0" borderId="18" xfId="1" applyFont="1" applyFill="1" applyBorder="1"/>
    <xf numFmtId="0" fontId="6" fillId="0" borderId="20" xfId="0" quotePrefix="1" applyFont="1" applyFill="1" applyBorder="1" applyAlignment="1"/>
    <xf numFmtId="0" fontId="6" fillId="0" borderId="28" xfId="0" quotePrefix="1" applyFont="1" applyFill="1" applyBorder="1" applyAlignment="1">
      <alignment horizontal="left"/>
    </xf>
    <xf numFmtId="43" fontId="6" fillId="0" borderId="28" xfId="1" applyFont="1" applyFill="1" applyBorder="1"/>
    <xf numFmtId="43" fontId="6" fillId="0" borderId="19" xfId="1" applyFont="1" applyFill="1" applyBorder="1"/>
    <xf numFmtId="0" fontId="7" fillId="0" borderId="21" xfId="0" applyFont="1" applyFill="1" applyBorder="1" applyAlignment="1"/>
    <xf numFmtId="187" fontId="22" fillId="0" borderId="17" xfId="4" applyFont="1" applyFill="1" applyBorder="1"/>
    <xf numFmtId="187" fontId="22" fillId="0" borderId="19" xfId="4" applyFont="1" applyBorder="1" applyAlignment="1">
      <alignment horizontal="center"/>
    </xf>
    <xf numFmtId="188" fontId="22" fillId="0" borderId="21" xfId="4" applyNumberFormat="1" applyFont="1" applyBorder="1"/>
    <xf numFmtId="43" fontId="7" fillId="2" borderId="23" xfId="1" applyFont="1" applyFill="1" applyBorder="1"/>
    <xf numFmtId="43" fontId="7" fillId="0" borderId="33" xfId="1" applyFont="1" applyFill="1" applyBorder="1"/>
    <xf numFmtId="187" fontId="7" fillId="0" borderId="3" xfId="4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7" fillId="0" borderId="18" xfId="0" applyFont="1" applyFill="1" applyBorder="1" applyAlignment="1">
      <alignment horizontal="left"/>
    </xf>
    <xf numFmtId="0" fontId="7" fillId="0" borderId="20" xfId="0" applyFont="1" applyFill="1" applyBorder="1" applyAlignment="1">
      <alignment horizontal="left"/>
    </xf>
    <xf numFmtId="187" fontId="15" fillId="0" borderId="1" xfId="4" applyFont="1" applyBorder="1"/>
    <xf numFmtId="189" fontId="15" fillId="0" borderId="37" xfId="5" applyNumberFormat="1" applyFont="1" applyBorder="1" applyAlignment="1">
      <alignment horizontal="center"/>
    </xf>
    <xf numFmtId="0" fontId="15" fillId="0" borderId="37" xfId="2" quotePrefix="1" applyFont="1" applyBorder="1" applyAlignment="1">
      <alignment horizontal="center"/>
    </xf>
    <xf numFmtId="189" fontId="15" fillId="0" borderId="37" xfId="5" applyNumberFormat="1" applyFont="1" applyBorder="1"/>
    <xf numFmtId="187" fontId="15" fillId="0" borderId="24" xfId="4" applyFont="1" applyBorder="1"/>
    <xf numFmtId="189" fontId="15" fillId="0" borderId="16" xfId="5" applyNumberFormat="1" applyFont="1" applyBorder="1" applyAlignment="1">
      <alignment horizontal="center"/>
    </xf>
    <xf numFmtId="0" fontId="15" fillId="0" borderId="16" xfId="2" quotePrefix="1" applyFont="1" applyBorder="1" applyAlignment="1">
      <alignment horizontal="center"/>
    </xf>
    <xf numFmtId="189" fontId="15" fillId="0" borderId="16" xfId="5" applyNumberFormat="1" applyFont="1" applyBorder="1"/>
    <xf numFmtId="0" fontId="19" fillId="0" borderId="27" xfId="0" applyFont="1" applyBorder="1" applyAlignment="1">
      <alignment horizontal="left"/>
    </xf>
    <xf numFmtId="0" fontId="19" fillId="0" borderId="28" xfId="0" applyFont="1" applyBorder="1" applyAlignment="1">
      <alignment horizontal="left"/>
    </xf>
    <xf numFmtId="0" fontId="19" fillId="0" borderId="29" xfId="0" applyFont="1" applyBorder="1" applyAlignment="1">
      <alignment horizontal="left"/>
    </xf>
    <xf numFmtId="187" fontId="7" fillId="0" borderId="17" xfId="4" applyFont="1" applyFill="1" applyBorder="1"/>
    <xf numFmtId="189" fontId="7" fillId="0" borderId="21" xfId="5" applyNumberFormat="1" applyFont="1" applyFill="1" applyBorder="1" applyAlignment="1">
      <alignment horizontal="center"/>
    </xf>
    <xf numFmtId="0" fontId="7" fillId="0" borderId="21" xfId="2" quotePrefix="1" applyFont="1" applyFill="1" applyBorder="1" applyAlignment="1">
      <alignment horizontal="center"/>
    </xf>
    <xf numFmtId="189" fontId="7" fillId="0" borderId="21" xfId="5" applyNumberFormat="1" applyFont="1" applyFill="1" applyBorder="1"/>
    <xf numFmtId="43" fontId="7" fillId="0" borderId="19" xfId="1" applyFont="1" applyFill="1" applyBorder="1" applyAlignment="1">
      <alignment horizontal="center"/>
    </xf>
    <xf numFmtId="188" fontId="6" fillId="0" borderId="21" xfId="1" applyNumberFormat="1" applyFont="1" applyFill="1" applyBorder="1"/>
    <xf numFmtId="0" fontId="6" fillId="0" borderId="18" xfId="2" applyFont="1" applyFill="1" applyBorder="1"/>
    <xf numFmtId="0" fontId="6" fillId="0" borderId="26" xfId="0" applyFont="1" applyBorder="1" applyAlignment="1">
      <alignment horizontal="center"/>
    </xf>
    <xf numFmtId="0" fontId="6" fillId="0" borderId="0" xfId="0" applyFont="1" applyFill="1" applyBorder="1" applyAlignment="1"/>
    <xf numFmtId="187" fontId="6" fillId="0" borderId="13" xfId="2" applyNumberFormat="1" applyFont="1" applyBorder="1"/>
    <xf numFmtId="187" fontId="6" fillId="0" borderId="13" xfId="4" quotePrefix="1" applyFont="1" applyBorder="1" applyAlignment="1">
      <alignment horizontal="center"/>
    </xf>
    <xf numFmtId="187" fontId="15" fillId="0" borderId="26" xfId="4" applyFont="1" applyBorder="1"/>
    <xf numFmtId="189" fontId="15" fillId="0" borderId="13" xfId="5" applyNumberFormat="1" applyFont="1" applyBorder="1" applyAlignment="1">
      <alignment horizontal="center"/>
    </xf>
    <xf numFmtId="0" fontId="15" fillId="0" borderId="13" xfId="2" quotePrefix="1" applyFont="1" applyBorder="1" applyAlignment="1">
      <alignment horizontal="center"/>
    </xf>
    <xf numFmtId="189" fontId="15" fillId="0" borderId="13" xfId="5" applyNumberFormat="1" applyFont="1" applyBorder="1"/>
    <xf numFmtId="0" fontId="19" fillId="0" borderId="6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9" fillId="0" borderId="35" xfId="0" applyFont="1" applyBorder="1" applyAlignment="1">
      <alignment horizontal="center"/>
    </xf>
    <xf numFmtId="187" fontId="19" fillId="0" borderId="27" xfId="4" applyFont="1" applyFill="1" applyBorder="1"/>
    <xf numFmtId="188" fontId="19" fillId="0" borderId="19" xfId="4" applyNumberFormat="1" applyFont="1" applyBorder="1"/>
    <xf numFmtId="0" fontId="15" fillId="0" borderId="6" xfId="2" applyFont="1" applyFill="1" applyBorder="1" applyAlignment="1">
      <alignment horizontal="left"/>
    </xf>
    <xf numFmtId="0" fontId="15" fillId="0" borderId="7" xfId="2" applyFont="1" applyFill="1" applyBorder="1" applyAlignment="1">
      <alignment horizontal="left"/>
    </xf>
    <xf numFmtId="0" fontId="15" fillId="0" borderId="35" xfId="2" applyFont="1" applyFill="1" applyBorder="1" applyAlignment="1">
      <alignment horizontal="left"/>
    </xf>
    <xf numFmtId="187" fontId="15" fillId="0" borderId="17" xfId="4" applyFont="1" applyFill="1" applyBorder="1"/>
    <xf numFmtId="187" fontId="15" fillId="0" borderId="17" xfId="4" applyFont="1" applyBorder="1"/>
    <xf numFmtId="189" fontId="15" fillId="0" borderId="21" xfId="5" applyNumberFormat="1" applyFont="1" applyBorder="1" applyAlignment="1">
      <alignment horizontal="center"/>
    </xf>
    <xf numFmtId="0" fontId="15" fillId="0" borderId="21" xfId="2" quotePrefix="1" applyFont="1" applyBorder="1" applyAlignment="1">
      <alignment horizontal="center"/>
    </xf>
    <xf numFmtId="189" fontId="15" fillId="0" borderId="21" xfId="5" applyNumberFormat="1" applyFont="1" applyBorder="1"/>
    <xf numFmtId="43" fontId="6" fillId="0" borderId="13" xfId="1" applyFont="1" applyBorder="1" applyAlignment="1">
      <alignment horizontal="center"/>
    </xf>
    <xf numFmtId="187" fontId="7" fillId="0" borderId="33" xfId="4" applyFont="1" applyFill="1" applyBorder="1"/>
    <xf numFmtId="0" fontId="7" fillId="2" borderId="5" xfId="0" applyFont="1" applyFill="1" applyBorder="1" applyAlignment="1">
      <alignment horizontal="left"/>
    </xf>
    <xf numFmtId="0" fontId="6" fillId="0" borderId="7" xfId="0" applyFont="1" applyBorder="1" applyAlignment="1"/>
    <xf numFmtId="0" fontId="6" fillId="0" borderId="0" xfId="0" applyFont="1" applyFill="1" applyBorder="1" applyAlignment="1">
      <alignment horizontal="center"/>
    </xf>
    <xf numFmtId="43" fontId="6" fillId="0" borderId="26" xfId="1" applyFont="1" applyFill="1" applyBorder="1"/>
    <xf numFmtId="187" fontId="7" fillId="0" borderId="1" xfId="4" applyFont="1" applyFill="1" applyBorder="1"/>
    <xf numFmtId="187" fontId="7" fillId="0" borderId="26" xfId="4" applyFont="1" applyFill="1" applyBorder="1"/>
    <xf numFmtId="0" fontId="7" fillId="10" borderId="1" xfId="0" applyFont="1" applyFill="1" applyBorder="1" applyAlignment="1">
      <alignment horizontal="center" shrinkToFit="1"/>
    </xf>
    <xf numFmtId="0" fontId="7" fillId="10" borderId="2" xfId="0" applyFont="1" applyFill="1" applyBorder="1" applyAlignment="1">
      <alignment horizontal="center" shrinkToFit="1"/>
    </xf>
    <xf numFmtId="0" fontId="7" fillId="10" borderId="15" xfId="0" applyFont="1" applyFill="1" applyBorder="1" applyAlignment="1">
      <alignment horizontal="center" shrinkToFit="1"/>
    </xf>
    <xf numFmtId="0" fontId="15" fillId="7" borderId="33" xfId="2" applyFont="1" applyFill="1" applyBorder="1" applyAlignment="1">
      <alignment horizontal="left"/>
    </xf>
    <xf numFmtId="0" fontId="15" fillId="7" borderId="4" xfId="2" applyFont="1" applyFill="1" applyBorder="1" applyAlignment="1">
      <alignment horizontal="left"/>
    </xf>
    <xf numFmtId="0" fontId="15" fillId="7" borderId="5" xfId="2" applyFont="1" applyFill="1" applyBorder="1" applyAlignment="1">
      <alignment horizontal="left"/>
    </xf>
    <xf numFmtId="187" fontId="15" fillId="0" borderId="33" xfId="4" applyFont="1" applyFill="1" applyBorder="1"/>
    <xf numFmtId="187" fontId="15" fillId="0" borderId="3" xfId="4" applyFont="1" applyFill="1" applyBorder="1" applyAlignment="1">
      <alignment horizontal="center"/>
    </xf>
    <xf numFmtId="188" fontId="15" fillId="0" borderId="3" xfId="4" applyNumberFormat="1" applyFont="1" applyFill="1" applyBorder="1"/>
    <xf numFmtId="43" fontId="15" fillId="0" borderId="21" xfId="1" applyFont="1" applyFill="1" applyBorder="1"/>
    <xf numFmtId="188" fontId="15" fillId="0" borderId="21" xfId="4" applyNumberFormat="1" applyFont="1" applyFill="1" applyBorder="1"/>
    <xf numFmtId="0" fontId="7" fillId="0" borderId="17" xfId="0" applyFont="1" applyFill="1" applyBorder="1" applyAlignment="1">
      <alignment horizontal="left"/>
    </xf>
    <xf numFmtId="0" fontId="6" fillId="0" borderId="38" xfId="0" applyFont="1" applyFill="1" applyBorder="1" applyAlignment="1"/>
    <xf numFmtId="0" fontId="6" fillId="0" borderId="18" xfId="0" applyFont="1" applyFill="1" applyBorder="1" applyAlignment="1">
      <alignment horizontal="left"/>
    </xf>
    <xf numFmtId="0" fontId="6" fillId="0" borderId="20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 shrinkToFit="1"/>
    </xf>
    <xf numFmtId="0" fontId="6" fillId="0" borderId="20" xfId="0" applyFont="1" applyFill="1" applyBorder="1" applyAlignment="1">
      <alignment horizontal="left" shrinkToFit="1"/>
    </xf>
    <xf numFmtId="0" fontId="6" fillId="0" borderId="18" xfId="0" quotePrefix="1" applyFont="1" applyFill="1" applyBorder="1" applyAlignment="1">
      <alignment horizontal="left" shrinkToFit="1"/>
    </xf>
    <xf numFmtId="0" fontId="6" fillId="0" borderId="20" xfId="0" quotePrefix="1" applyFont="1" applyFill="1" applyBorder="1" applyAlignment="1">
      <alignment horizontal="left" shrinkToFit="1"/>
    </xf>
    <xf numFmtId="0" fontId="6" fillId="0" borderId="28" xfId="0" quotePrefix="1" applyFont="1" applyFill="1" applyBorder="1" applyAlignment="1">
      <alignment horizontal="left" shrinkToFit="1"/>
    </xf>
    <xf numFmtId="0" fontId="6" fillId="0" borderId="29" xfId="0" quotePrefix="1" applyFont="1" applyFill="1" applyBorder="1" applyAlignment="1">
      <alignment horizontal="left" shrinkToFit="1"/>
    </xf>
    <xf numFmtId="0" fontId="6" fillId="0" borderId="24" xfId="0" quotePrefix="1" applyFont="1" applyFill="1" applyBorder="1" applyAlignment="1">
      <alignment horizontal="center"/>
    </xf>
    <xf numFmtId="0" fontId="6" fillId="0" borderId="25" xfId="0" quotePrefix="1" applyFont="1" applyFill="1" applyBorder="1" applyAlignment="1">
      <alignment horizontal="left" shrinkToFit="1"/>
    </xf>
    <xf numFmtId="0" fontId="6" fillId="0" borderId="38" xfId="0" quotePrefix="1" applyFont="1" applyFill="1" applyBorder="1" applyAlignment="1">
      <alignment horizontal="left" shrinkToFit="1"/>
    </xf>
    <xf numFmtId="187" fontId="7" fillId="0" borderId="16" xfId="4" applyFont="1" applyBorder="1" applyAlignment="1">
      <alignment horizontal="center"/>
    </xf>
    <xf numFmtId="0" fontId="6" fillId="0" borderId="0" xfId="0" quotePrefix="1" applyFont="1" applyFill="1" applyBorder="1" applyAlignment="1">
      <alignment horizontal="left" shrinkToFit="1"/>
    </xf>
    <xf numFmtId="0" fontId="6" fillId="0" borderId="14" xfId="0" quotePrefix="1" applyFont="1" applyFill="1" applyBorder="1" applyAlignment="1">
      <alignment horizontal="left" shrinkToFit="1"/>
    </xf>
    <xf numFmtId="0" fontId="6" fillId="0" borderId="9" xfId="0" quotePrefix="1" applyFont="1" applyFill="1" applyBorder="1" applyAlignment="1">
      <alignment horizontal="left" shrinkToFit="1"/>
    </xf>
    <xf numFmtId="0" fontId="6" fillId="0" borderId="10" xfId="0" quotePrefix="1" applyFont="1" applyFill="1" applyBorder="1" applyAlignment="1">
      <alignment horizontal="left" shrinkToFit="1"/>
    </xf>
    <xf numFmtId="43" fontId="6" fillId="0" borderId="8" xfId="1" applyFont="1" applyFill="1" applyBorder="1"/>
    <xf numFmtId="187" fontId="6" fillId="0" borderId="8" xfId="4" applyFont="1" applyBorder="1"/>
    <xf numFmtId="187" fontId="7" fillId="0" borderId="8" xfId="4" applyFont="1" applyBorder="1" applyAlignment="1">
      <alignment horizontal="center"/>
    </xf>
    <xf numFmtId="188" fontId="6" fillId="0" borderId="8" xfId="4" applyNumberFormat="1" applyFont="1" applyBorder="1"/>
    <xf numFmtId="0" fontId="7" fillId="11" borderId="33" xfId="0" applyFont="1" applyFill="1" applyBorder="1" applyAlignment="1">
      <alignment horizontal="center"/>
    </xf>
    <xf numFmtId="0" fontId="7" fillId="11" borderId="4" xfId="0" applyFont="1" applyFill="1" applyBorder="1" applyAlignment="1">
      <alignment horizontal="center"/>
    </xf>
    <xf numFmtId="43" fontId="7" fillId="11" borderId="3" xfId="1" applyFont="1" applyFill="1" applyBorder="1"/>
    <xf numFmtId="0" fontId="15" fillId="7" borderId="1" xfId="2" applyFont="1" applyFill="1" applyBorder="1" applyAlignment="1">
      <alignment horizontal="left"/>
    </xf>
    <xf numFmtId="0" fontId="15" fillId="7" borderId="2" xfId="2" applyFont="1" applyFill="1" applyBorder="1" applyAlignment="1">
      <alignment horizontal="left"/>
    </xf>
    <xf numFmtId="0" fontId="15" fillId="7" borderId="15" xfId="2" applyFont="1" applyFill="1" applyBorder="1" applyAlignment="1">
      <alignment horizontal="left"/>
    </xf>
    <xf numFmtId="187" fontId="15" fillId="0" borderId="1" xfId="4" applyFont="1" applyFill="1" applyBorder="1"/>
    <xf numFmtId="187" fontId="15" fillId="0" borderId="37" xfId="4" applyFont="1" applyFill="1" applyBorder="1" applyAlignment="1">
      <alignment horizontal="center"/>
    </xf>
    <xf numFmtId="188" fontId="15" fillId="0" borderId="37" xfId="4" applyNumberFormat="1" applyFont="1" applyFill="1" applyBorder="1"/>
    <xf numFmtId="187" fontId="15" fillId="0" borderId="24" xfId="4" applyFont="1" applyFill="1" applyBorder="1"/>
    <xf numFmtId="187" fontId="15" fillId="0" borderId="16" xfId="4" applyFont="1" applyFill="1" applyBorder="1" applyAlignment="1">
      <alignment horizontal="center"/>
    </xf>
    <xf numFmtId="188" fontId="15" fillId="0" borderId="16" xfId="4" applyNumberFormat="1" applyFont="1" applyFill="1" applyBorder="1"/>
    <xf numFmtId="187" fontId="7" fillId="0" borderId="24" xfId="4" applyFont="1" applyBorder="1"/>
    <xf numFmtId="188" fontId="7" fillId="0" borderId="16" xfId="4" applyNumberFormat="1" applyFont="1" applyBorder="1"/>
    <xf numFmtId="43" fontId="7" fillId="2" borderId="33" xfId="1" applyFont="1" applyFill="1" applyBorder="1"/>
    <xf numFmtId="188" fontId="7" fillId="2" borderId="3" xfId="4" applyNumberFormat="1" applyFont="1" applyFill="1" applyBorder="1"/>
    <xf numFmtId="0" fontId="7" fillId="2" borderId="1" xfId="2" applyFont="1" applyFill="1" applyBorder="1" applyAlignment="1">
      <alignment horizontal="left"/>
    </xf>
    <xf numFmtId="0" fontId="7" fillId="2" borderId="2" xfId="2" applyFont="1" applyFill="1" applyBorder="1" applyAlignment="1">
      <alignment horizontal="left"/>
    </xf>
    <xf numFmtId="0" fontId="7" fillId="2" borderId="15" xfId="2" applyFont="1" applyFill="1" applyBorder="1" applyAlignment="1">
      <alignment horizontal="left"/>
    </xf>
    <xf numFmtId="0" fontId="19" fillId="0" borderId="18" xfId="0" applyFont="1" applyFill="1" applyBorder="1" applyAlignment="1"/>
    <xf numFmtId="0" fontId="7" fillId="0" borderId="26" xfId="0" applyFont="1" applyFill="1" applyBorder="1" applyAlignment="1">
      <alignment horizontal="center"/>
    </xf>
    <xf numFmtId="0" fontId="19" fillId="0" borderId="0" xfId="0" applyFont="1" applyFill="1" applyBorder="1" applyAlignment="1"/>
    <xf numFmtId="0" fontId="7" fillId="12" borderId="11" xfId="0" applyFont="1" applyFill="1" applyBorder="1" applyAlignment="1">
      <alignment horizontal="center"/>
    </xf>
    <xf numFmtId="0" fontId="7" fillId="12" borderId="12" xfId="0" applyFont="1" applyFill="1" applyBorder="1" applyAlignment="1">
      <alignment horizontal="center"/>
    </xf>
    <xf numFmtId="43" fontId="7" fillId="12" borderId="23" xfId="1" applyFont="1" applyFill="1" applyBorder="1"/>
    <xf numFmtId="187" fontId="7" fillId="12" borderId="23" xfId="4" applyFont="1" applyFill="1" applyBorder="1" applyAlignment="1">
      <alignment horizontal="center"/>
    </xf>
    <xf numFmtId="188" fontId="7" fillId="12" borderId="23" xfId="4" applyNumberFormat="1" applyFont="1" applyFill="1" applyBorder="1"/>
    <xf numFmtId="0" fontId="7" fillId="7" borderId="11" xfId="2" applyFont="1" applyFill="1" applyBorder="1" applyAlignment="1">
      <alignment horizontal="left"/>
    </xf>
    <xf numFmtId="0" fontId="7" fillId="7" borderId="12" xfId="2" applyFont="1" applyFill="1" applyBorder="1" applyAlignment="1">
      <alignment horizontal="left"/>
    </xf>
    <xf numFmtId="0" fontId="7" fillId="7" borderId="22" xfId="2" applyFont="1" applyFill="1" applyBorder="1" applyAlignment="1">
      <alignment horizontal="left"/>
    </xf>
    <xf numFmtId="187" fontId="7" fillId="0" borderId="1" xfId="4" applyFont="1" applyBorder="1"/>
    <xf numFmtId="187" fontId="7" fillId="0" borderId="37" xfId="4" applyFont="1" applyBorder="1" applyAlignment="1">
      <alignment horizontal="center"/>
    </xf>
    <xf numFmtId="188" fontId="7" fillId="0" borderId="37" xfId="4" applyNumberFormat="1" applyFont="1" applyBorder="1"/>
    <xf numFmtId="0" fontId="7" fillId="0" borderId="18" xfId="0" applyFont="1" applyFill="1" applyBorder="1" applyAlignment="1">
      <alignment horizontal="center" shrinkToFit="1"/>
    </xf>
    <xf numFmtId="0" fontId="7" fillId="0" borderId="20" xfId="0" applyFont="1" applyFill="1" applyBorder="1" applyAlignment="1">
      <alignment horizontal="center" shrinkToFit="1"/>
    </xf>
    <xf numFmtId="0" fontId="7" fillId="0" borderId="20" xfId="0" applyFont="1" applyFill="1" applyBorder="1" applyAlignment="1">
      <alignment shrinkToFit="1"/>
    </xf>
    <xf numFmtId="0" fontId="19" fillId="0" borderId="17" xfId="0" quotePrefix="1" applyFont="1" applyFill="1" applyBorder="1" applyAlignment="1">
      <alignment horizontal="center"/>
    </xf>
    <xf numFmtId="0" fontId="7" fillId="2" borderId="24" xfId="0" applyFont="1" applyFill="1" applyBorder="1" applyAlignment="1">
      <alignment horizontal="left"/>
    </xf>
    <xf numFmtId="0" fontId="7" fillId="2" borderId="25" xfId="0" applyFont="1" applyFill="1" applyBorder="1" applyAlignment="1">
      <alignment horizontal="left"/>
    </xf>
    <xf numFmtId="0" fontId="7" fillId="0" borderId="17" xfId="0" applyFont="1" applyFill="1" applyBorder="1" applyAlignment="1"/>
    <xf numFmtId="0" fontId="10" fillId="0" borderId="17" xfId="0" quotePrefix="1" applyFont="1" applyBorder="1" applyAlignment="1">
      <alignment horizontal="center"/>
    </xf>
    <xf numFmtId="0" fontId="10" fillId="0" borderId="18" xfId="0" applyFont="1" applyBorder="1" applyAlignment="1"/>
    <xf numFmtId="0" fontId="10" fillId="0" borderId="20" xfId="0" applyFont="1" applyBorder="1" applyAlignment="1"/>
    <xf numFmtId="0" fontId="10" fillId="0" borderId="17" xfId="0" applyFont="1" applyBorder="1" applyAlignment="1">
      <alignment horizontal="left"/>
    </xf>
    <xf numFmtId="187" fontId="7" fillId="0" borderId="3" xfId="4" applyFont="1" applyBorder="1" applyAlignment="1">
      <alignment horizontal="center"/>
    </xf>
    <xf numFmtId="0" fontId="7" fillId="0" borderId="21" xfId="0" applyFont="1" applyFill="1" applyBorder="1" applyAlignment="1">
      <alignment shrinkToFit="1"/>
    </xf>
    <xf numFmtId="0" fontId="6" fillId="0" borderId="18" xfId="0" applyFont="1" applyBorder="1" applyAlignment="1">
      <alignment horizontal="left" shrinkToFit="1"/>
    </xf>
    <xf numFmtId="0" fontId="6" fillId="0" borderId="20" xfId="0" applyFont="1" applyBorder="1" applyAlignment="1">
      <alignment horizontal="left" shrinkToFit="1"/>
    </xf>
    <xf numFmtId="43" fontId="15" fillId="0" borderId="3" xfId="1" applyFont="1" applyFill="1" applyBorder="1"/>
    <xf numFmtId="0" fontId="17" fillId="0" borderId="18" xfId="0" applyFont="1" applyFill="1" applyBorder="1" applyAlignment="1"/>
    <xf numFmtId="0" fontId="15" fillId="7" borderId="11" xfId="2" applyFont="1" applyFill="1" applyBorder="1" applyAlignment="1">
      <alignment horizontal="left"/>
    </xf>
    <xf numFmtId="0" fontId="15" fillId="7" borderId="12" xfId="2" applyFont="1" applyFill="1" applyBorder="1" applyAlignment="1">
      <alignment horizontal="left"/>
    </xf>
    <xf numFmtId="0" fontId="15" fillId="7" borderId="22" xfId="2" applyFont="1" applyFill="1" applyBorder="1" applyAlignment="1">
      <alignment horizontal="left"/>
    </xf>
    <xf numFmtId="187" fontId="15" fillId="0" borderId="26" xfId="4" applyFont="1" applyFill="1" applyBorder="1"/>
    <xf numFmtId="187" fontId="15" fillId="0" borderId="13" xfId="4" applyFont="1" applyFill="1" applyBorder="1" applyAlignment="1">
      <alignment horizontal="center"/>
    </xf>
    <xf numFmtId="188" fontId="15" fillId="0" borderId="13" xfId="4" applyNumberFormat="1" applyFont="1" applyFill="1" applyBorder="1"/>
    <xf numFmtId="187" fontId="15" fillId="0" borderId="21" xfId="4" applyFont="1" applyFill="1" applyBorder="1" applyAlignment="1">
      <alignment horizontal="center"/>
    </xf>
    <xf numFmtId="0" fontId="7" fillId="13" borderId="1" xfId="0" applyFont="1" applyFill="1" applyBorder="1" applyAlignment="1">
      <alignment horizontal="center"/>
    </xf>
    <xf numFmtId="0" fontId="7" fillId="13" borderId="2" xfId="0" applyFont="1" applyFill="1" applyBorder="1" applyAlignment="1">
      <alignment horizontal="center"/>
    </xf>
    <xf numFmtId="0" fontId="7" fillId="13" borderId="15" xfId="0" applyFont="1" applyFill="1" applyBorder="1" applyAlignment="1">
      <alignment horizontal="center"/>
    </xf>
    <xf numFmtId="0" fontId="6" fillId="0" borderId="17" xfId="0" applyFont="1" applyBorder="1"/>
    <xf numFmtId="0" fontId="6" fillId="0" borderId="21" xfId="0" applyFont="1" applyBorder="1"/>
    <xf numFmtId="0" fontId="6" fillId="0" borderId="21" xfId="0" applyFont="1" applyBorder="1" applyAlignment="1">
      <alignment horizontal="center"/>
    </xf>
    <xf numFmtId="0" fontId="7" fillId="10" borderId="17" xfId="0" applyFont="1" applyFill="1" applyBorder="1" applyAlignment="1">
      <alignment horizontal="center"/>
    </xf>
    <xf numFmtId="0" fontId="7" fillId="10" borderId="18" xfId="0" applyFont="1" applyFill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7" fillId="7" borderId="1" xfId="2" applyFont="1" applyFill="1" applyBorder="1" applyAlignment="1">
      <alignment horizontal="left"/>
    </xf>
    <xf numFmtId="0" fontId="7" fillId="7" borderId="2" xfId="2" applyFont="1" applyFill="1" applyBorder="1" applyAlignment="1">
      <alignment horizontal="left"/>
    </xf>
    <xf numFmtId="0" fontId="7" fillId="7" borderId="15" xfId="2" applyFont="1" applyFill="1" applyBorder="1" applyAlignment="1">
      <alignment horizontal="left"/>
    </xf>
    <xf numFmtId="0" fontId="6" fillId="0" borderId="18" xfId="0" quotePrefix="1" applyFont="1" applyBorder="1" applyAlignment="1">
      <alignment horizontal="left"/>
    </xf>
    <xf numFmtId="0" fontId="6" fillId="0" borderId="18" xfId="0" quotePrefix="1" applyFont="1" applyBorder="1" applyAlignment="1">
      <alignment horizontal="left" indent="1"/>
    </xf>
    <xf numFmtId="0" fontId="6" fillId="0" borderId="0" xfId="0" quotePrefix="1" applyFont="1" applyBorder="1" applyAlignment="1">
      <alignment horizontal="left" indent="1"/>
    </xf>
    <xf numFmtId="0" fontId="6" fillId="0" borderId="18" xfId="0" applyFont="1" applyBorder="1" applyAlignment="1">
      <alignment horizontal="center"/>
    </xf>
    <xf numFmtId="0" fontId="7" fillId="7" borderId="11" xfId="2" applyFont="1" applyFill="1" applyBorder="1" applyAlignment="1">
      <alignment horizontal="center"/>
    </xf>
    <xf numFmtId="0" fontId="7" fillId="7" borderId="12" xfId="2" applyFont="1" applyFill="1" applyBorder="1" applyAlignment="1">
      <alignment horizontal="center"/>
    </xf>
    <xf numFmtId="187" fontId="7" fillId="7" borderId="11" xfId="4" applyFont="1" applyFill="1" applyBorder="1"/>
    <xf numFmtId="0" fontId="15" fillId="7" borderId="30" xfId="2" applyFont="1" applyFill="1" applyBorder="1" applyAlignment="1">
      <alignment horizontal="center"/>
    </xf>
    <xf numFmtId="0" fontId="15" fillId="7" borderId="31" xfId="2" applyFont="1" applyFill="1" applyBorder="1" applyAlignment="1">
      <alignment horizontal="center"/>
    </xf>
    <xf numFmtId="187" fontId="15" fillId="7" borderId="30" xfId="4" applyFont="1" applyFill="1" applyBorder="1"/>
    <xf numFmtId="187" fontId="15" fillId="7" borderId="32" xfId="4" applyFont="1" applyFill="1" applyBorder="1" applyAlignment="1">
      <alignment horizontal="center"/>
    </xf>
    <xf numFmtId="188" fontId="15" fillId="7" borderId="32" xfId="4" applyNumberFormat="1" applyFont="1" applyFill="1" applyBorder="1"/>
    <xf numFmtId="43" fontId="19" fillId="0" borderId="16" xfId="1" applyFont="1" applyBorder="1"/>
    <xf numFmtId="187" fontId="19" fillId="0" borderId="16" xfId="4" applyFont="1" applyBorder="1"/>
    <xf numFmtId="187" fontId="19" fillId="0" borderId="16" xfId="4" applyFont="1" applyBorder="1" applyAlignment="1">
      <alignment horizontal="center"/>
    </xf>
    <xf numFmtId="188" fontId="19" fillId="0" borderId="16" xfId="4" applyNumberFormat="1" applyFont="1" applyBorder="1"/>
    <xf numFmtId="0" fontId="19" fillId="0" borderId="17" xfId="0" applyFont="1" applyFill="1" applyBorder="1" applyAlignment="1">
      <alignment horizontal="left" wrapText="1"/>
    </xf>
    <xf numFmtId="43" fontId="19" fillId="0" borderId="17" xfId="1" applyFont="1" applyBorder="1"/>
    <xf numFmtId="43" fontId="7" fillId="0" borderId="0" xfId="1" applyFont="1" applyFill="1" applyBorder="1"/>
    <xf numFmtId="0" fontId="7" fillId="0" borderId="13" xfId="0" applyFont="1" applyFill="1" applyBorder="1" applyAlignment="1"/>
    <xf numFmtId="187" fontId="18" fillId="0" borderId="24" xfId="4" applyFont="1" applyFill="1" applyBorder="1"/>
    <xf numFmtId="187" fontId="18" fillId="0" borderId="16" xfId="4" applyFont="1" applyBorder="1"/>
    <xf numFmtId="188" fontId="18" fillId="0" borderId="16" xfId="4" applyNumberFormat="1" applyFont="1" applyBorder="1"/>
    <xf numFmtId="187" fontId="22" fillId="0" borderId="21" xfId="4" applyFont="1" applyBorder="1" applyAlignment="1">
      <alignment horizontal="center"/>
    </xf>
    <xf numFmtId="187" fontId="18" fillId="0" borderId="26" xfId="4" applyFont="1" applyBorder="1"/>
    <xf numFmtId="187" fontId="22" fillId="0" borderId="13" xfId="4" applyFont="1" applyBorder="1" applyAlignment="1">
      <alignment horizontal="center"/>
    </xf>
    <xf numFmtId="0" fontId="23" fillId="0" borderId="0" xfId="0" applyFont="1"/>
    <xf numFmtId="187" fontId="23" fillId="0" borderId="23" xfId="0" applyNumberFormat="1" applyFont="1" applyBorder="1"/>
    <xf numFmtId="43" fontId="23" fillId="0" borderId="23" xfId="1" applyFont="1" applyBorder="1"/>
    <xf numFmtId="43" fontId="23" fillId="0" borderId="32" xfId="1" applyFont="1" applyBorder="1"/>
  </cellXfs>
  <cellStyles count="6">
    <cellStyle name="Comma" xfId="1" builtinId="3"/>
    <cellStyle name="Normal" xfId="0" builtinId="0"/>
    <cellStyle name="เครื่องหมายจุลภาค 2" xfId="4"/>
    <cellStyle name="เครื่องหมายจุลภาค_Sheet2" xfId="5"/>
    <cellStyle name="ปกติ 2" xfId="3"/>
    <cellStyle name="ปกติ_Sheet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pc/Downloads/&#3617;&#3634;&#3605;&#3619;&#3634;&#3600;&#3634;&#3609;%201,2%20&#3611;&#3637;%2061.xls.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pc/Downloads/&#3619;&#3634;&#3618;&#3592;&#3656;&#3634;&#3618;&#3605;&#3634;&#3617;&#3649;&#3612;&#3609;&#3591;&#3634;&#3609;%20&#3611;&#3637;&#3591;&#3610;%206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ต.ค. 61"/>
      <sheetName val="พ.ย. 60"/>
      <sheetName val="ธ.ค. 60"/>
      <sheetName val="ม.ค. 61"/>
      <sheetName val="ก.พ. 61"/>
      <sheetName val="มี.ค. 61 "/>
      <sheetName val="เม.ย. 61"/>
      <sheetName val="พ.ค. 61"/>
      <sheetName val="มิ.ย. 61"/>
      <sheetName val="ก.ค. 61"/>
      <sheetName val="ส.ค. 61"/>
      <sheetName val="ก.ย. 61"/>
      <sheetName val="ธ.ค. 59"/>
      <sheetName val="ม.ค. 60"/>
      <sheetName val="ก.พ. 60"/>
      <sheetName val="มี.ค. 60"/>
      <sheetName val="เม.ย. 60"/>
      <sheetName val="พ.ค.60"/>
      <sheetName val="มิ.ย. 60"/>
      <sheetName val="ก.ค.60"/>
      <sheetName val="ส.ค. 60"/>
      <sheetName val="ก.ย.60"/>
      <sheetName val="ม.ค. 59"/>
      <sheetName val="ก.พ. 59"/>
      <sheetName val="มี.ค. 59"/>
      <sheetName val="เม.ย. 59"/>
      <sheetName val="พ.ค. 59"/>
      <sheetName val="มิ.ย. 59"/>
      <sheetName val="ก.ค. 59"/>
      <sheetName val="ส.ค. 59"/>
      <sheetName val="ก.ย. 59"/>
      <sheetName val="สรุป ภบท.11 ปี 60"/>
      <sheetName val="สรุปใบเสร็จ ภบท.11"/>
      <sheetName val=" 6  %"/>
      <sheetName val="แบบนำส่งภาษี  6%"/>
      <sheetName val="Sheet1"/>
      <sheetName val="ต.ค. 6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7">
          <cell r="E7">
            <v>28108</v>
          </cell>
        </row>
        <row r="90">
          <cell r="F90">
            <v>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แนวทาง"/>
      <sheetName val="ประมาณการจ่ายตามแผนงาน"/>
      <sheetName val="ต.ค. 61"/>
      <sheetName val="พ.ย. 61"/>
      <sheetName val="ธ.ค. 61"/>
      <sheetName val="ม.ค. 62"/>
      <sheetName val="ก.พ. 62"/>
      <sheetName val="มี.ค. 62"/>
      <sheetName val="เม.ย. 62"/>
      <sheetName val="พ.ค. 62"/>
      <sheetName val="มิ.ย. 62"/>
      <sheetName val="ก.ค. 62"/>
      <sheetName val="ส.ค. 62"/>
      <sheetName val="ก.ย. 62"/>
      <sheetName val="พ.ย. 60"/>
      <sheetName val="ธ.ค. 60"/>
      <sheetName val="ม.ค.61"/>
      <sheetName val="ก.พ. 61"/>
      <sheetName val="มี.ค.61"/>
      <sheetName val="เม.ย. 61"/>
      <sheetName val="พ.ค. 61"/>
      <sheetName val="มิ.ย.61"/>
      <sheetName val="ก.ค. 61"/>
      <sheetName val="ส.ค.61"/>
      <sheetName val="ก.ย. 6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87">
          <cell r="F187">
            <v>53400</v>
          </cell>
        </row>
        <row r="871">
          <cell r="F871">
            <v>2388000</v>
          </cell>
        </row>
        <row r="878">
          <cell r="F878">
            <v>30500</v>
          </cell>
        </row>
      </sheetData>
      <sheetData sheetId="9">
        <row r="132">
          <cell r="F132">
            <v>0</v>
          </cell>
        </row>
        <row r="318">
          <cell r="F318">
            <v>0</v>
          </cell>
        </row>
      </sheetData>
      <sheetData sheetId="10">
        <row r="307">
          <cell r="F307">
            <v>0</v>
          </cell>
        </row>
        <row r="548">
          <cell r="F548">
            <v>0</v>
          </cell>
        </row>
        <row r="891">
          <cell r="F891">
            <v>22500</v>
          </cell>
        </row>
      </sheetData>
      <sheetData sheetId="11">
        <row r="110">
          <cell r="F110">
            <v>72000</v>
          </cell>
        </row>
      </sheetData>
      <sheetData sheetId="12">
        <row r="10">
          <cell r="F10">
            <v>58992.82</v>
          </cell>
        </row>
        <row r="11">
          <cell r="F11">
            <v>26535.52</v>
          </cell>
        </row>
        <row r="12">
          <cell r="F12">
            <v>1600</v>
          </cell>
        </row>
        <row r="15">
          <cell r="F15">
            <v>14400</v>
          </cell>
        </row>
        <row r="16">
          <cell r="F16">
            <v>0</v>
          </cell>
        </row>
        <row r="17">
          <cell r="F17">
            <v>390</v>
          </cell>
        </row>
        <row r="18">
          <cell r="F18">
            <v>1067</v>
          </cell>
        </row>
        <row r="21">
          <cell r="F21">
            <v>13149.189999999999</v>
          </cell>
        </row>
        <row r="22">
          <cell r="F22">
            <v>0</v>
          </cell>
        </row>
        <row r="25">
          <cell r="F25">
            <v>141261</v>
          </cell>
        </row>
        <row r="29">
          <cell r="F29">
            <v>0</v>
          </cell>
        </row>
        <row r="30">
          <cell r="F30">
            <v>60548</v>
          </cell>
        </row>
        <row r="33">
          <cell r="F33">
            <v>1684010.86</v>
          </cell>
        </row>
        <row r="34">
          <cell r="F34">
            <v>6427118.3699999992</v>
          </cell>
        </row>
        <row r="35">
          <cell r="F35">
            <v>331148.88999999996</v>
          </cell>
        </row>
        <row r="36">
          <cell r="F36">
            <v>928807.8</v>
          </cell>
        </row>
        <row r="37">
          <cell r="F37">
            <v>0</v>
          </cell>
        </row>
        <row r="38">
          <cell r="F38">
            <v>1704998.8499999999</v>
          </cell>
        </row>
        <row r="39">
          <cell r="F39">
            <v>8875.73</v>
          </cell>
        </row>
        <row r="40">
          <cell r="F40">
            <v>14319.73</v>
          </cell>
        </row>
        <row r="41">
          <cell r="F41">
            <v>250975.52</v>
          </cell>
        </row>
        <row r="42">
          <cell r="F42">
            <v>1822818</v>
          </cell>
        </row>
        <row r="43">
          <cell r="F43">
            <v>0</v>
          </cell>
        </row>
        <row r="48">
          <cell r="F48">
            <v>2791591</v>
          </cell>
        </row>
        <row r="49">
          <cell r="F49">
            <v>58297</v>
          </cell>
        </row>
        <row r="50">
          <cell r="F50">
            <v>149220</v>
          </cell>
        </row>
        <row r="51">
          <cell r="F51">
            <v>424277</v>
          </cell>
        </row>
        <row r="52">
          <cell r="F52">
            <v>892020</v>
          </cell>
        </row>
        <row r="53">
          <cell r="F53">
            <v>248750</v>
          </cell>
        </row>
        <row r="54">
          <cell r="F54">
            <v>180000</v>
          </cell>
        </row>
        <row r="55">
          <cell r="F55">
            <v>8450</v>
          </cell>
        </row>
        <row r="56">
          <cell r="F56">
            <v>44200</v>
          </cell>
        </row>
        <row r="57">
          <cell r="F57">
            <v>9000</v>
          </cell>
        </row>
        <row r="58">
          <cell r="F58">
            <v>6000</v>
          </cell>
        </row>
        <row r="59">
          <cell r="F59">
            <v>6000</v>
          </cell>
        </row>
        <row r="60">
          <cell r="F60">
            <v>12900</v>
          </cell>
        </row>
        <row r="61">
          <cell r="F61">
            <v>4416500</v>
          </cell>
        </row>
        <row r="62">
          <cell r="F62">
            <v>1142400</v>
          </cell>
        </row>
        <row r="63">
          <cell r="F63">
            <v>5500</v>
          </cell>
        </row>
        <row r="64">
          <cell r="F64">
            <v>200000</v>
          </cell>
        </row>
        <row r="65">
          <cell r="F65">
            <v>3384</v>
          </cell>
        </row>
        <row r="66">
          <cell r="F66">
            <v>33840</v>
          </cell>
        </row>
        <row r="72">
          <cell r="F72">
            <v>30500</v>
          </cell>
        </row>
        <row r="73">
          <cell r="F73">
            <v>2388000</v>
          </cell>
        </row>
        <row r="76">
          <cell r="F76">
            <v>22500</v>
          </cell>
        </row>
        <row r="105">
          <cell r="F105">
            <v>471240</v>
          </cell>
        </row>
        <row r="106">
          <cell r="F106">
            <v>38610</v>
          </cell>
        </row>
        <row r="107">
          <cell r="F107">
            <v>38610</v>
          </cell>
        </row>
        <row r="108">
          <cell r="F108">
            <v>79200</v>
          </cell>
        </row>
        <row r="109">
          <cell r="F109">
            <v>1570800</v>
          </cell>
        </row>
        <row r="115">
          <cell r="F115">
            <v>2198510</v>
          </cell>
        </row>
        <row r="116">
          <cell r="F116">
            <v>231000</v>
          </cell>
        </row>
        <row r="117">
          <cell r="F117">
            <v>421520</v>
          </cell>
        </row>
        <row r="118">
          <cell r="F118">
            <v>770000</v>
          </cell>
        </row>
        <row r="119">
          <cell r="F119">
            <v>45140</v>
          </cell>
        </row>
        <row r="126">
          <cell r="F126">
            <v>0</v>
          </cell>
        </row>
        <row r="127">
          <cell r="F127">
            <v>0</v>
          </cell>
        </row>
        <row r="130">
          <cell r="F130">
            <v>27600</v>
          </cell>
        </row>
        <row r="131">
          <cell r="F131">
            <v>45600</v>
          </cell>
        </row>
        <row r="134">
          <cell r="F134">
            <v>213900</v>
          </cell>
        </row>
        <row r="137">
          <cell r="F137">
            <v>30600</v>
          </cell>
        </row>
        <row r="142">
          <cell r="F142">
            <v>47850</v>
          </cell>
        </row>
        <row r="143">
          <cell r="F143">
            <v>63200</v>
          </cell>
        </row>
        <row r="144">
          <cell r="F144">
            <v>143000</v>
          </cell>
        </row>
        <row r="145">
          <cell r="F145">
            <v>0</v>
          </cell>
        </row>
        <row r="146">
          <cell r="F146">
            <v>0</v>
          </cell>
        </row>
        <row r="149">
          <cell r="F149">
            <v>10000</v>
          </cell>
        </row>
        <row r="150">
          <cell r="F150">
            <v>23240</v>
          </cell>
        </row>
        <row r="153">
          <cell r="F153">
            <v>45344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264540</v>
          </cell>
        </row>
        <row r="157">
          <cell r="F157">
            <v>0</v>
          </cell>
        </row>
        <row r="158">
          <cell r="F158">
            <v>0</v>
          </cell>
        </row>
        <row r="161">
          <cell r="F161">
            <v>96427</v>
          </cell>
        </row>
        <row r="168">
          <cell r="F168">
            <v>77898</v>
          </cell>
        </row>
        <row r="169">
          <cell r="F169">
            <v>21199</v>
          </cell>
        </row>
        <row r="170">
          <cell r="F170">
            <v>0</v>
          </cell>
        </row>
        <row r="171">
          <cell r="F171">
            <v>74063</v>
          </cell>
        </row>
        <row r="172">
          <cell r="F172">
            <v>21400</v>
          </cell>
        </row>
        <row r="173">
          <cell r="F173">
            <v>27705</v>
          </cell>
        </row>
        <row r="177">
          <cell r="F177">
            <v>529232.77</v>
          </cell>
        </row>
        <row r="178">
          <cell r="F178">
            <v>3221.7700000000004</v>
          </cell>
        </row>
        <row r="179">
          <cell r="F179">
            <v>0</v>
          </cell>
        </row>
        <row r="180">
          <cell r="F180">
            <v>77482.05</v>
          </cell>
        </row>
        <row r="185">
          <cell r="F185">
            <v>5500</v>
          </cell>
        </row>
        <row r="186">
          <cell r="F186">
            <v>0</v>
          </cell>
        </row>
        <row r="187">
          <cell r="F187">
            <v>0</v>
          </cell>
        </row>
        <row r="188">
          <cell r="F188">
            <v>5500</v>
          </cell>
        </row>
        <row r="189">
          <cell r="F189">
            <v>0</v>
          </cell>
        </row>
        <row r="192">
          <cell r="F192">
            <v>21500</v>
          </cell>
        </row>
        <row r="193">
          <cell r="F193">
            <v>2300</v>
          </cell>
        </row>
        <row r="194">
          <cell r="F194">
            <v>21000</v>
          </cell>
        </row>
        <row r="195">
          <cell r="F195">
            <v>8600</v>
          </cell>
        </row>
        <row r="202">
          <cell r="F202">
            <v>16300</v>
          </cell>
        </row>
        <row r="211">
          <cell r="F211">
            <v>1154560</v>
          </cell>
        </row>
        <row r="212">
          <cell r="F212">
            <v>38500</v>
          </cell>
        </row>
        <row r="213">
          <cell r="F213">
            <v>463540</v>
          </cell>
        </row>
        <row r="214">
          <cell r="F214">
            <v>92333</v>
          </cell>
        </row>
        <row r="215">
          <cell r="F215">
            <v>18920</v>
          </cell>
        </row>
        <row r="224">
          <cell r="F224">
            <v>12600</v>
          </cell>
        </row>
        <row r="226">
          <cell r="F226">
            <v>33000</v>
          </cell>
        </row>
        <row r="232">
          <cell r="F232">
            <v>16200</v>
          </cell>
        </row>
        <row r="233">
          <cell r="F233">
            <v>7000</v>
          </cell>
        </row>
        <row r="237">
          <cell r="F237">
            <v>149500</v>
          </cell>
        </row>
        <row r="238">
          <cell r="F238">
            <v>9600</v>
          </cell>
        </row>
        <row r="239">
          <cell r="F239">
            <v>0</v>
          </cell>
        </row>
        <row r="243">
          <cell r="F243">
            <v>2400</v>
          </cell>
        </row>
        <row r="250">
          <cell r="F250">
            <v>58704</v>
          </cell>
        </row>
        <row r="251">
          <cell r="F251">
            <v>15000</v>
          </cell>
        </row>
        <row r="252">
          <cell r="F252">
            <v>19860</v>
          </cell>
        </row>
        <row r="259">
          <cell r="F259">
            <v>6500</v>
          </cell>
        </row>
        <row r="260">
          <cell r="F260">
            <v>10000</v>
          </cell>
        </row>
        <row r="265">
          <cell r="F265">
            <v>0</v>
          </cell>
        </row>
        <row r="277">
          <cell r="F277">
            <v>241200</v>
          </cell>
        </row>
        <row r="282">
          <cell r="F282">
            <v>307400</v>
          </cell>
        </row>
        <row r="286">
          <cell r="F286">
            <v>0</v>
          </cell>
        </row>
        <row r="291">
          <cell r="F291">
            <v>12400</v>
          </cell>
        </row>
        <row r="292">
          <cell r="F292">
            <v>4995</v>
          </cell>
        </row>
        <row r="293">
          <cell r="F293">
            <v>0</v>
          </cell>
        </row>
        <row r="294">
          <cell r="F294">
            <v>5000</v>
          </cell>
        </row>
        <row r="295">
          <cell r="F295">
            <v>2600</v>
          </cell>
        </row>
        <row r="303">
          <cell r="F303">
            <v>0</v>
          </cell>
        </row>
        <row r="304">
          <cell r="F304">
            <v>0</v>
          </cell>
        </row>
        <row r="305">
          <cell r="F305">
            <v>0</v>
          </cell>
        </row>
        <row r="308">
          <cell r="F308">
            <v>0</v>
          </cell>
        </row>
        <row r="313">
          <cell r="F313">
            <v>1940</v>
          </cell>
        </row>
        <row r="314">
          <cell r="F314">
            <v>2000</v>
          </cell>
        </row>
        <row r="319">
          <cell r="F319">
            <v>0</v>
          </cell>
        </row>
        <row r="329">
          <cell r="F329">
            <v>11000</v>
          </cell>
        </row>
        <row r="330">
          <cell r="F330">
            <v>55280</v>
          </cell>
        </row>
        <row r="331">
          <cell r="F331">
            <v>0</v>
          </cell>
        </row>
        <row r="332">
          <cell r="F332">
            <v>0</v>
          </cell>
        </row>
        <row r="364">
          <cell r="F364">
            <v>858140</v>
          </cell>
        </row>
        <row r="365">
          <cell r="F365">
            <v>38500</v>
          </cell>
        </row>
        <row r="366">
          <cell r="F366">
            <v>288310</v>
          </cell>
        </row>
        <row r="367">
          <cell r="F367">
            <v>110000</v>
          </cell>
        </row>
        <row r="368">
          <cell r="F368">
            <v>11495</v>
          </cell>
        </row>
        <row r="375">
          <cell r="F375">
            <v>33000</v>
          </cell>
        </row>
        <row r="380">
          <cell r="F380">
            <v>11300</v>
          </cell>
        </row>
        <row r="383">
          <cell r="F383">
            <v>0</v>
          </cell>
        </row>
        <row r="387">
          <cell r="F387">
            <v>5240</v>
          </cell>
        </row>
        <row r="390">
          <cell r="F390">
            <v>2900</v>
          </cell>
        </row>
        <row r="396">
          <cell r="F396">
            <v>7384</v>
          </cell>
        </row>
        <row r="397">
          <cell r="F397">
            <v>12480</v>
          </cell>
        </row>
        <row r="403">
          <cell r="F403">
            <v>197600</v>
          </cell>
        </row>
        <row r="404">
          <cell r="F404">
            <v>461400</v>
          </cell>
        </row>
        <row r="405">
          <cell r="F405">
            <v>185020</v>
          </cell>
        </row>
        <row r="414">
          <cell r="F414">
            <v>184580</v>
          </cell>
        </row>
        <row r="415">
          <cell r="F415">
            <v>111000</v>
          </cell>
        </row>
        <row r="416">
          <cell r="F416">
            <v>44200</v>
          </cell>
        </row>
        <row r="417">
          <cell r="F417">
            <v>29380</v>
          </cell>
        </row>
        <row r="419">
          <cell r="F419">
            <v>18300</v>
          </cell>
        </row>
        <row r="420">
          <cell r="F420">
            <v>0</v>
          </cell>
        </row>
        <row r="421">
          <cell r="F421">
            <v>14660</v>
          </cell>
        </row>
        <row r="425">
          <cell r="F425">
            <v>22582.560000000001</v>
          </cell>
        </row>
        <row r="426">
          <cell r="F426">
            <v>190471.26</v>
          </cell>
        </row>
        <row r="427">
          <cell r="F427">
            <v>50000</v>
          </cell>
        </row>
        <row r="434">
          <cell r="F434">
            <v>0</v>
          </cell>
        </row>
        <row r="437">
          <cell r="F437">
            <v>0</v>
          </cell>
        </row>
        <row r="468">
          <cell r="F468">
            <v>50000</v>
          </cell>
        </row>
        <row r="469">
          <cell r="F469">
            <v>20000</v>
          </cell>
        </row>
        <row r="470">
          <cell r="F470">
            <v>0</v>
          </cell>
        </row>
        <row r="474">
          <cell r="F474">
            <v>28000</v>
          </cell>
        </row>
        <row r="475">
          <cell r="F475">
            <v>9000</v>
          </cell>
        </row>
        <row r="483">
          <cell r="F483">
            <v>59000</v>
          </cell>
        </row>
        <row r="490">
          <cell r="F490">
            <v>0</v>
          </cell>
        </row>
        <row r="495">
          <cell r="F495">
            <v>0</v>
          </cell>
        </row>
        <row r="504">
          <cell r="F504">
            <v>200000</v>
          </cell>
        </row>
        <row r="538">
          <cell r="F538">
            <v>526860</v>
          </cell>
        </row>
        <row r="539">
          <cell r="F539">
            <v>38500</v>
          </cell>
        </row>
        <row r="540">
          <cell r="F540">
            <v>135190</v>
          </cell>
        </row>
        <row r="541">
          <cell r="F541">
            <v>10945</v>
          </cell>
        </row>
        <row r="549">
          <cell r="F549">
            <v>2800</v>
          </cell>
        </row>
        <row r="554">
          <cell r="F554">
            <v>11300</v>
          </cell>
        </row>
        <row r="559">
          <cell r="F559">
            <v>0</v>
          </cell>
        </row>
        <row r="560">
          <cell r="F560">
            <v>0</v>
          </cell>
        </row>
        <row r="561">
          <cell r="F561">
            <v>29800</v>
          </cell>
        </row>
        <row r="562">
          <cell r="F562">
            <v>29500</v>
          </cell>
        </row>
        <row r="563">
          <cell r="F563">
            <v>28720</v>
          </cell>
        </row>
        <row r="564">
          <cell r="F564">
            <v>29320</v>
          </cell>
        </row>
        <row r="565">
          <cell r="F565">
            <v>40000</v>
          </cell>
        </row>
        <row r="569">
          <cell r="F569">
            <v>5350</v>
          </cell>
        </row>
        <row r="575">
          <cell r="F575">
            <v>9995</v>
          </cell>
        </row>
        <row r="576">
          <cell r="F576">
            <v>15000</v>
          </cell>
        </row>
        <row r="577">
          <cell r="F577">
            <v>9340</v>
          </cell>
        </row>
        <row r="607">
          <cell r="F607">
            <v>608410</v>
          </cell>
        </row>
        <row r="608">
          <cell r="F608">
            <v>38500</v>
          </cell>
        </row>
        <row r="609">
          <cell r="F609">
            <v>396880</v>
          </cell>
        </row>
        <row r="610">
          <cell r="F610">
            <v>110000</v>
          </cell>
        </row>
        <row r="611">
          <cell r="F611">
            <v>41525</v>
          </cell>
        </row>
        <row r="618">
          <cell r="F618">
            <v>71500</v>
          </cell>
        </row>
        <row r="620">
          <cell r="F620">
            <v>0</v>
          </cell>
        </row>
        <row r="626">
          <cell r="F626">
            <v>800</v>
          </cell>
        </row>
        <row r="627">
          <cell r="F627">
            <v>49800</v>
          </cell>
        </row>
        <row r="628">
          <cell r="F628">
            <v>58100</v>
          </cell>
        </row>
        <row r="629">
          <cell r="F629">
            <v>0</v>
          </cell>
        </row>
        <row r="630">
          <cell r="F630">
            <v>0</v>
          </cell>
        </row>
        <row r="634">
          <cell r="F634">
            <v>2800</v>
          </cell>
        </row>
        <row r="638">
          <cell r="F638">
            <v>2750</v>
          </cell>
        </row>
        <row r="643">
          <cell r="F643">
            <v>9905</v>
          </cell>
        </row>
        <row r="644">
          <cell r="F644">
            <v>57330</v>
          </cell>
        </row>
        <row r="645">
          <cell r="F645">
            <v>11925</v>
          </cell>
        </row>
        <row r="653">
          <cell r="F653">
            <v>81000</v>
          </cell>
        </row>
        <row r="654">
          <cell r="F654">
            <v>32000</v>
          </cell>
        </row>
        <row r="658">
          <cell r="F658">
            <v>122405</v>
          </cell>
        </row>
        <row r="665">
          <cell r="F665">
            <v>0</v>
          </cell>
        </row>
        <row r="666">
          <cell r="F666">
            <v>192000</v>
          </cell>
        </row>
        <row r="667">
          <cell r="F667">
            <v>69500</v>
          </cell>
        </row>
        <row r="668">
          <cell r="F668">
            <v>0</v>
          </cell>
        </row>
        <row r="669">
          <cell r="F669">
            <v>195000</v>
          </cell>
        </row>
        <row r="670">
          <cell r="F670">
            <v>0</v>
          </cell>
        </row>
        <row r="671">
          <cell r="F671">
            <v>0</v>
          </cell>
        </row>
        <row r="672">
          <cell r="F672">
            <v>0</v>
          </cell>
        </row>
        <row r="673">
          <cell r="F673">
            <v>59800</v>
          </cell>
        </row>
        <row r="674">
          <cell r="F674">
            <v>185000</v>
          </cell>
        </row>
        <row r="680">
          <cell r="F680">
            <v>0</v>
          </cell>
        </row>
        <row r="681">
          <cell r="F681">
            <v>0</v>
          </cell>
        </row>
        <row r="682">
          <cell r="F682">
            <v>0</v>
          </cell>
        </row>
        <row r="684">
          <cell r="F684">
            <v>0</v>
          </cell>
        </row>
        <row r="686">
          <cell r="F686">
            <v>0</v>
          </cell>
        </row>
        <row r="688">
          <cell r="F688">
            <v>0</v>
          </cell>
        </row>
        <row r="721">
          <cell r="F721">
            <v>26000</v>
          </cell>
        </row>
        <row r="726">
          <cell r="F726">
            <v>0</v>
          </cell>
        </row>
        <row r="735">
          <cell r="F735">
            <v>0</v>
          </cell>
        </row>
        <row r="753">
          <cell r="F753">
            <v>98300</v>
          </cell>
        </row>
        <row r="754">
          <cell r="F754">
            <v>60000</v>
          </cell>
        </row>
        <row r="755">
          <cell r="F755">
            <v>12640</v>
          </cell>
        </row>
        <row r="756">
          <cell r="F756">
            <v>0</v>
          </cell>
        </row>
        <row r="757">
          <cell r="F757">
            <v>79846</v>
          </cell>
        </row>
        <row r="765">
          <cell r="F765">
            <v>26500</v>
          </cell>
        </row>
        <row r="767">
          <cell r="F767">
            <v>2000</v>
          </cell>
        </row>
        <row r="784">
          <cell r="F784">
            <v>0</v>
          </cell>
        </row>
        <row r="785">
          <cell r="F785">
            <v>10000</v>
          </cell>
        </row>
        <row r="792">
          <cell r="F792">
            <v>5000</v>
          </cell>
        </row>
        <row r="812">
          <cell r="F812">
            <v>26600</v>
          </cell>
        </row>
        <row r="823">
          <cell r="F823">
            <v>0</v>
          </cell>
        </row>
        <row r="824">
          <cell r="F824">
            <v>0</v>
          </cell>
        </row>
        <row r="825">
          <cell r="F825">
            <v>0</v>
          </cell>
        </row>
        <row r="834">
          <cell r="F834">
            <v>143492</v>
          </cell>
        </row>
        <row r="835">
          <cell r="F835">
            <v>6388.11</v>
          </cell>
        </row>
        <row r="836">
          <cell r="F836">
            <v>4627200</v>
          </cell>
        </row>
        <row r="837">
          <cell r="F837">
            <v>1069600</v>
          </cell>
        </row>
        <row r="838">
          <cell r="F838">
            <v>11000</v>
          </cell>
        </row>
        <row r="839">
          <cell r="F839">
            <v>165396</v>
          </cell>
        </row>
        <row r="840">
          <cell r="F840">
            <v>0</v>
          </cell>
        </row>
        <row r="841">
          <cell r="F841">
            <v>0</v>
          </cell>
        </row>
        <row r="842">
          <cell r="F842">
            <v>80000</v>
          </cell>
        </row>
        <row r="846">
          <cell r="F846">
            <v>164000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4"/>
  <sheetViews>
    <sheetView tabSelected="1" workbookViewId="0">
      <selection activeCell="H881" sqref="H881"/>
    </sheetView>
  </sheetViews>
  <sheetFormatPr defaultRowHeight="14.25" x14ac:dyDescent="0.2"/>
  <cols>
    <col min="3" max="3" width="18.25" customWidth="1"/>
    <col min="4" max="4" width="11.625" customWidth="1"/>
    <col min="5" max="5" width="10.625" customWidth="1"/>
    <col min="6" max="6" width="11.5" customWidth="1"/>
    <col min="8" max="8" width="12.125" customWidth="1"/>
  </cols>
  <sheetData>
    <row r="1" spans="1:8" ht="23.25" x14ac:dyDescent="0.5">
      <c r="A1" s="1" t="s">
        <v>0</v>
      </c>
      <c r="B1" s="1"/>
      <c r="C1" s="1"/>
      <c r="D1" s="1"/>
      <c r="E1" s="1"/>
      <c r="F1" s="1"/>
      <c r="G1" s="1"/>
      <c r="H1" s="1"/>
    </row>
    <row r="2" spans="1:8" ht="23.25" x14ac:dyDescent="0.5">
      <c r="A2" s="1" t="s">
        <v>1</v>
      </c>
      <c r="B2" s="1"/>
      <c r="C2" s="1"/>
      <c r="D2" s="1"/>
      <c r="E2" s="1"/>
      <c r="F2" s="1"/>
      <c r="G2" s="1"/>
      <c r="H2" s="1"/>
    </row>
    <row r="3" spans="1:8" ht="23.25" x14ac:dyDescent="0.5">
      <c r="A3" s="1" t="s">
        <v>2</v>
      </c>
      <c r="B3" s="1"/>
      <c r="C3" s="1"/>
      <c r="D3" s="1"/>
      <c r="E3" s="1"/>
      <c r="F3" s="1"/>
      <c r="G3" s="1"/>
      <c r="H3" s="1"/>
    </row>
    <row r="4" spans="1:8" ht="23.25" x14ac:dyDescent="0.5">
      <c r="A4" s="1" t="s">
        <v>3</v>
      </c>
      <c r="B4" s="1"/>
      <c r="C4" s="1"/>
      <c r="D4" s="1"/>
      <c r="E4" s="1"/>
      <c r="F4" s="1"/>
      <c r="G4" s="1"/>
      <c r="H4" s="1"/>
    </row>
    <row r="5" spans="1:8" ht="23.25" x14ac:dyDescent="0.5">
      <c r="A5" s="2" t="s">
        <v>4</v>
      </c>
      <c r="B5" s="3"/>
      <c r="C5" s="3"/>
      <c r="D5" s="4" t="s">
        <v>5</v>
      </c>
      <c r="E5" s="4" t="s">
        <v>6</v>
      </c>
      <c r="F5" s="5" t="s">
        <v>7</v>
      </c>
      <c r="G5" s="4" t="s">
        <v>8</v>
      </c>
      <c r="H5" s="6" t="s">
        <v>9</v>
      </c>
    </row>
    <row r="6" spans="1:8" ht="23.25" x14ac:dyDescent="0.5">
      <c r="A6" s="7"/>
      <c r="B6" s="8"/>
      <c r="C6" s="8"/>
      <c r="D6" s="9" t="s">
        <v>10</v>
      </c>
      <c r="E6" s="9" t="s">
        <v>11</v>
      </c>
      <c r="F6" s="10" t="s">
        <v>12</v>
      </c>
      <c r="G6" s="9" t="s">
        <v>13</v>
      </c>
      <c r="H6" s="11" t="s">
        <v>14</v>
      </c>
    </row>
    <row r="7" spans="1:8" ht="23.25" x14ac:dyDescent="0.5">
      <c r="A7" s="12" t="s">
        <v>15</v>
      </c>
      <c r="B7" s="13"/>
      <c r="C7" s="14"/>
      <c r="D7" s="15"/>
      <c r="E7" s="15"/>
      <c r="F7" s="16"/>
      <c r="G7" s="15"/>
      <c r="H7" s="17"/>
    </row>
    <row r="8" spans="1:8" ht="21.75" x14ac:dyDescent="0.45">
      <c r="A8" s="18" t="s">
        <v>16</v>
      </c>
      <c r="B8" s="19"/>
      <c r="C8" s="20"/>
      <c r="D8" s="21"/>
      <c r="E8" s="22"/>
      <c r="F8" s="22"/>
      <c r="G8" s="23"/>
      <c r="H8" s="22"/>
    </row>
    <row r="9" spans="1:8" ht="21.75" x14ac:dyDescent="0.45">
      <c r="A9" s="24" t="s">
        <v>17</v>
      </c>
      <c r="B9" s="25"/>
      <c r="C9" s="25"/>
      <c r="D9" s="26"/>
      <c r="E9" s="26"/>
      <c r="F9" s="26"/>
      <c r="G9" s="27"/>
      <c r="H9" s="26"/>
    </row>
    <row r="10" spans="1:8" ht="21.75" x14ac:dyDescent="0.45">
      <c r="A10" s="28" t="s">
        <v>18</v>
      </c>
      <c r="B10" s="29"/>
      <c r="C10" s="30"/>
      <c r="D10" s="31">
        <v>45000</v>
      </c>
      <c r="E10" s="31">
        <f>'[1]ก.ค. 61'!$F$90</f>
        <v>0</v>
      </c>
      <c r="F10" s="31">
        <f>E10+'[2]ส.ค. 62'!F10</f>
        <v>58992.82</v>
      </c>
      <c r="G10" s="32" t="str">
        <f>IF(F10&gt;D10,"+","-")</f>
        <v>+</v>
      </c>
      <c r="H10" s="33">
        <f>F10-D10</f>
        <v>13992.82</v>
      </c>
    </row>
    <row r="11" spans="1:8" ht="21.75" x14ac:dyDescent="0.45">
      <c r="A11" s="28" t="s">
        <v>19</v>
      </c>
      <c r="B11" s="29"/>
      <c r="C11" s="30"/>
      <c r="D11" s="31">
        <v>40000</v>
      </c>
      <c r="E11" s="31">
        <v>0</v>
      </c>
      <c r="F11" s="31">
        <f>E11+'[2]ส.ค. 62'!F11</f>
        <v>26535.52</v>
      </c>
      <c r="G11" s="32" t="str">
        <f>IF(F11&gt;D11,"+","-")</f>
        <v>-</v>
      </c>
      <c r="H11" s="33">
        <f>F11-D11</f>
        <v>-13464.48</v>
      </c>
    </row>
    <row r="12" spans="1:8" ht="21.75" x14ac:dyDescent="0.45">
      <c r="A12" s="28" t="s">
        <v>20</v>
      </c>
      <c r="B12" s="29"/>
      <c r="C12" s="30"/>
      <c r="D12" s="31">
        <v>3000</v>
      </c>
      <c r="E12" s="31">
        <f>'[1]ก.ค. 61'!$F$90</f>
        <v>0</v>
      </c>
      <c r="F12" s="31">
        <f>E12+'[2]ส.ค. 62'!F12</f>
        <v>1600</v>
      </c>
      <c r="G12" s="32" t="str">
        <f>IF(F12&gt;D12,"+","-")</f>
        <v>-</v>
      </c>
      <c r="H12" s="33">
        <f>F12-D12</f>
        <v>-1400</v>
      </c>
    </row>
    <row r="13" spans="1:8" ht="21.75" x14ac:dyDescent="0.45">
      <c r="A13" s="34" t="s">
        <v>21</v>
      </c>
      <c r="B13" s="35"/>
      <c r="C13" s="36"/>
      <c r="D13" s="37">
        <f>SUM(D10:D12)</f>
        <v>88000</v>
      </c>
      <c r="E13" s="37">
        <f>SUM(E10:E12)</f>
        <v>0</v>
      </c>
      <c r="F13" s="38">
        <f>SUM(F10:F12)</f>
        <v>87128.34</v>
      </c>
      <c r="G13" s="39" t="str">
        <f>IF(F13&gt;D13,"+","-")</f>
        <v>-</v>
      </c>
      <c r="H13" s="40">
        <f>F13-D13</f>
        <v>-871.66000000000349</v>
      </c>
    </row>
    <row r="14" spans="1:8" ht="21.75" x14ac:dyDescent="0.45">
      <c r="A14" s="41" t="s">
        <v>22</v>
      </c>
      <c r="B14" s="42"/>
      <c r="C14" s="42"/>
      <c r="D14" s="43"/>
      <c r="E14" s="44"/>
      <c r="F14" s="43"/>
      <c r="G14" s="45"/>
      <c r="H14" s="46"/>
    </row>
    <row r="15" spans="1:8" ht="21.75" x14ac:dyDescent="0.45">
      <c r="A15" s="47" t="s">
        <v>23</v>
      </c>
      <c r="B15" s="48"/>
      <c r="C15" s="48"/>
      <c r="D15" s="31">
        <v>16000</v>
      </c>
      <c r="E15" s="31">
        <v>0</v>
      </c>
      <c r="F15" s="31">
        <f>E15+'[2]ส.ค. 62'!F15</f>
        <v>14400</v>
      </c>
      <c r="G15" s="32" t="str">
        <f>IF(F15&gt;D15,"+","-")</f>
        <v>-</v>
      </c>
      <c r="H15" s="33">
        <f>F15-D15</f>
        <v>-1600</v>
      </c>
    </row>
    <row r="16" spans="1:8" ht="21.75" x14ac:dyDescent="0.45">
      <c r="A16" s="47" t="s">
        <v>24</v>
      </c>
      <c r="B16" s="48"/>
      <c r="C16" s="48"/>
      <c r="D16" s="31">
        <v>7000</v>
      </c>
      <c r="E16" s="31">
        <v>0</v>
      </c>
      <c r="F16" s="31">
        <f>E16+'[2]ส.ค. 62'!F16</f>
        <v>0</v>
      </c>
      <c r="G16" s="32" t="str">
        <f>IF(F16&gt;D16,"+","-")</f>
        <v>-</v>
      </c>
      <c r="H16" s="33">
        <f>F16-D16</f>
        <v>-7000</v>
      </c>
    </row>
    <row r="17" spans="1:8" ht="21.75" x14ac:dyDescent="0.45">
      <c r="A17" s="47" t="s">
        <v>25</v>
      </c>
      <c r="B17" s="48"/>
      <c r="C17" s="48"/>
      <c r="D17" s="31">
        <v>1000</v>
      </c>
      <c r="E17" s="31">
        <v>0</v>
      </c>
      <c r="F17" s="31">
        <f>E17+'[2]ส.ค. 62'!F17</f>
        <v>390</v>
      </c>
      <c r="G17" s="32" t="str">
        <f>IF(F17&gt;D17,"+","-")</f>
        <v>-</v>
      </c>
      <c r="H17" s="33">
        <f>F17-D17</f>
        <v>-610</v>
      </c>
    </row>
    <row r="18" spans="1:8" ht="21.75" x14ac:dyDescent="0.45">
      <c r="A18" s="49" t="s">
        <v>26</v>
      </c>
      <c r="B18" s="50"/>
      <c r="C18" s="50"/>
      <c r="D18" s="51">
        <v>1000</v>
      </c>
      <c r="E18" s="26">
        <v>0</v>
      </c>
      <c r="F18" s="31">
        <f>E18+'[2]ส.ค. 62'!F18</f>
        <v>1067</v>
      </c>
      <c r="G18" s="32" t="str">
        <f>IF(F18&gt;D18,"+","-")</f>
        <v>+</v>
      </c>
      <c r="H18" s="33">
        <f>F18-D18</f>
        <v>67</v>
      </c>
    </row>
    <row r="19" spans="1:8" ht="21.75" x14ac:dyDescent="0.45">
      <c r="A19" s="52" t="s">
        <v>21</v>
      </c>
      <c r="B19" s="53"/>
      <c r="C19" s="54"/>
      <c r="D19" s="55">
        <f>SUM(D15:D18)</f>
        <v>25000</v>
      </c>
      <c r="E19" s="55">
        <f>SUM(E15:E18)</f>
        <v>0</v>
      </c>
      <c r="F19" s="56">
        <f>SUM(F15:F18)</f>
        <v>15857</v>
      </c>
      <c r="G19" s="57" t="str">
        <f>IF(F19&gt;D19,"+","-")</f>
        <v>-</v>
      </c>
      <c r="H19" s="58">
        <f>F19-D19</f>
        <v>-9143</v>
      </c>
    </row>
    <row r="20" spans="1:8" ht="21.75" x14ac:dyDescent="0.45">
      <c r="A20" s="41" t="s">
        <v>27</v>
      </c>
      <c r="B20" s="42"/>
      <c r="C20" s="42"/>
      <c r="D20" s="43"/>
      <c r="E20" s="44"/>
      <c r="F20" s="43"/>
      <c r="G20" s="45"/>
      <c r="H20" s="46"/>
    </row>
    <row r="21" spans="1:8" ht="21.75" x14ac:dyDescent="0.45">
      <c r="A21" s="47" t="s">
        <v>28</v>
      </c>
      <c r="B21" s="48"/>
      <c r="C21" s="48"/>
      <c r="D21" s="31">
        <v>63000</v>
      </c>
      <c r="E21" s="31">
        <v>0</v>
      </c>
      <c r="F21" s="31">
        <f>E21+'[2]ส.ค. 62'!F21</f>
        <v>13149.189999999999</v>
      </c>
      <c r="G21" s="32" t="str">
        <f>IF(F21&gt;D21,"+","-")</f>
        <v>-</v>
      </c>
      <c r="H21" s="33">
        <f>F21-D21</f>
        <v>-49850.81</v>
      </c>
    </row>
    <row r="22" spans="1:8" ht="21.75" x14ac:dyDescent="0.45">
      <c r="A22" s="47" t="s">
        <v>29</v>
      </c>
      <c r="B22" s="48"/>
      <c r="C22" s="48"/>
      <c r="D22" s="31">
        <v>0</v>
      </c>
      <c r="E22" s="26">
        <v>0</v>
      </c>
      <c r="F22" s="31">
        <f>E22+'[2]ส.ค. 62'!F22</f>
        <v>0</v>
      </c>
      <c r="G22" s="32" t="str">
        <f>IF(F22&gt;D22,"+","-")</f>
        <v>-</v>
      </c>
      <c r="H22" s="33">
        <f>F22-D22</f>
        <v>0</v>
      </c>
    </row>
    <row r="23" spans="1:8" ht="21.75" x14ac:dyDescent="0.45">
      <c r="A23" s="52" t="s">
        <v>21</v>
      </c>
      <c r="B23" s="53"/>
      <c r="C23" s="54"/>
      <c r="D23" s="55">
        <f>SUM(D21:D22)</f>
        <v>63000</v>
      </c>
      <c r="E23" s="55">
        <f>SUM(E21:E22)</f>
        <v>0</v>
      </c>
      <c r="F23" s="56">
        <f>SUM(F21:F22)</f>
        <v>13149.189999999999</v>
      </c>
      <c r="G23" s="57" t="str">
        <f>IF(F23&gt;D23,"+","-")</f>
        <v>-</v>
      </c>
      <c r="H23" s="58">
        <f>F23-D23</f>
        <v>-49850.81</v>
      </c>
    </row>
    <row r="24" spans="1:8" ht="21.75" x14ac:dyDescent="0.45">
      <c r="A24" s="41" t="s">
        <v>30</v>
      </c>
      <c r="B24" s="42"/>
      <c r="C24" s="42"/>
      <c r="D24" s="43"/>
      <c r="E24" s="44"/>
      <c r="F24" s="43"/>
      <c r="G24" s="45"/>
      <c r="H24" s="46"/>
    </row>
    <row r="25" spans="1:8" ht="21.75" x14ac:dyDescent="0.45">
      <c r="A25" s="47" t="s">
        <v>31</v>
      </c>
      <c r="B25" s="48"/>
      <c r="C25" s="48"/>
      <c r="D25" s="31">
        <v>130000</v>
      </c>
      <c r="E25" s="31">
        <v>0</v>
      </c>
      <c r="F25" s="31">
        <f>E25+'[2]ส.ค. 62'!F25</f>
        <v>141261</v>
      </c>
      <c r="G25" s="32" t="str">
        <f>IF(F25&gt;D25,"+","-")</f>
        <v>+</v>
      </c>
      <c r="H25" s="33">
        <f>F25-D25</f>
        <v>11261</v>
      </c>
    </row>
    <row r="26" spans="1:8" ht="21.75" x14ac:dyDescent="0.45">
      <c r="A26" s="49"/>
      <c r="B26" s="50"/>
      <c r="C26" s="50"/>
      <c r="D26" s="51"/>
      <c r="E26" s="26"/>
      <c r="F26" s="26"/>
      <c r="G26" s="27"/>
      <c r="H26" s="59"/>
    </row>
    <row r="27" spans="1:8" ht="21.75" x14ac:dyDescent="0.45">
      <c r="A27" s="52" t="s">
        <v>21</v>
      </c>
      <c r="B27" s="53"/>
      <c r="C27" s="54"/>
      <c r="D27" s="55">
        <f>SUM(D25:D26)</f>
        <v>130000</v>
      </c>
      <c r="E27" s="55">
        <f>SUM(E25:E26)</f>
        <v>0</v>
      </c>
      <c r="F27" s="56">
        <f>SUM(F25:F26)</f>
        <v>141261</v>
      </c>
      <c r="G27" s="57" t="str">
        <f>IF(F27&gt;D27,"+","-")</f>
        <v>+</v>
      </c>
      <c r="H27" s="58">
        <f>F27-D27</f>
        <v>11261</v>
      </c>
    </row>
    <row r="28" spans="1:8" ht="21.75" x14ac:dyDescent="0.45">
      <c r="A28" s="41" t="s">
        <v>32</v>
      </c>
      <c r="B28" s="42"/>
      <c r="C28" s="42"/>
      <c r="D28" s="43"/>
      <c r="E28" s="43"/>
      <c r="F28" s="43"/>
      <c r="G28" s="60"/>
      <c r="H28" s="43"/>
    </row>
    <row r="29" spans="1:8" ht="21.75" x14ac:dyDescent="0.45">
      <c r="A29" s="47" t="s">
        <v>33</v>
      </c>
      <c r="B29" s="48"/>
      <c r="C29" s="48"/>
      <c r="D29" s="31">
        <v>0</v>
      </c>
      <c r="E29" s="31">
        <v>0</v>
      </c>
      <c r="F29" s="31">
        <f>E29+'[2]ส.ค. 62'!F29</f>
        <v>0</v>
      </c>
      <c r="G29" s="32" t="str">
        <f>IF(F29&gt;D29,"+","-")</f>
        <v>-</v>
      </c>
      <c r="H29" s="33">
        <f>F29-D29</f>
        <v>0</v>
      </c>
    </row>
    <row r="30" spans="1:8" ht="21.75" x14ac:dyDescent="0.45">
      <c r="A30" s="47" t="s">
        <v>34</v>
      </c>
      <c r="B30" s="48"/>
      <c r="C30" s="48"/>
      <c r="D30" s="61">
        <v>94000</v>
      </c>
      <c r="E30" s="31">
        <v>0</v>
      </c>
      <c r="F30" s="31">
        <f>E30+'[2]ส.ค. 62'!F30</f>
        <v>60548</v>
      </c>
      <c r="G30" s="32" t="str">
        <f>IF(F30&gt;D30,"+","-")</f>
        <v>-</v>
      </c>
      <c r="H30" s="33">
        <f>F30-D30</f>
        <v>-33452</v>
      </c>
    </row>
    <row r="31" spans="1:8" ht="21.75" x14ac:dyDescent="0.45">
      <c r="A31" s="52" t="s">
        <v>35</v>
      </c>
      <c r="B31" s="62"/>
      <c r="C31" s="63"/>
      <c r="D31" s="55">
        <f>SUM(D29:D30)</f>
        <v>94000</v>
      </c>
      <c r="E31" s="55">
        <f>SUM(E29:E30)</f>
        <v>0</v>
      </c>
      <c r="F31" s="55">
        <f>SUM(F29:F30)</f>
        <v>60548</v>
      </c>
      <c r="G31" s="57" t="str">
        <f>IF(F31&gt;D31,"+","-")</f>
        <v>-</v>
      </c>
      <c r="H31" s="58">
        <f>F31-D31</f>
        <v>-33452</v>
      </c>
    </row>
    <row r="32" spans="1:8" ht="21.75" x14ac:dyDescent="0.45">
      <c r="A32" s="41" t="s">
        <v>36</v>
      </c>
      <c r="B32" s="42"/>
      <c r="C32" s="42"/>
      <c r="D32" s="43"/>
      <c r="E32" s="44"/>
      <c r="F32" s="43"/>
      <c r="G32" s="60"/>
      <c r="H32" s="46"/>
    </row>
    <row r="33" spans="1:8" ht="21.75" x14ac:dyDescent="0.45">
      <c r="A33" s="47" t="s">
        <v>37</v>
      </c>
      <c r="B33" s="48"/>
      <c r="C33" s="48"/>
      <c r="D33" s="31">
        <v>400000</v>
      </c>
      <c r="E33" s="31">
        <v>0</v>
      </c>
      <c r="F33" s="31">
        <f>E33+'[2]ส.ค. 62'!F33</f>
        <v>1684010.86</v>
      </c>
      <c r="G33" s="32" t="str">
        <f t="shared" ref="G33:G43" si="0">IF(F33&gt;D33,"+","-")</f>
        <v>+</v>
      </c>
      <c r="H33" s="33">
        <f t="shared" ref="H33:H43" si="1">F33-D33</f>
        <v>1284010.8600000001</v>
      </c>
    </row>
    <row r="34" spans="1:8" ht="21.75" x14ac:dyDescent="0.45">
      <c r="A34" s="47" t="s">
        <v>38</v>
      </c>
      <c r="B34" s="48"/>
      <c r="C34" s="48"/>
      <c r="D34" s="31">
        <v>9500000</v>
      </c>
      <c r="E34" s="31">
        <v>0</v>
      </c>
      <c r="F34" s="31">
        <f>E34+'[2]ส.ค. 62'!F34</f>
        <v>6427118.3699999992</v>
      </c>
      <c r="G34" s="32" t="str">
        <f t="shared" si="0"/>
        <v>-</v>
      </c>
      <c r="H34" s="33">
        <f t="shared" si="1"/>
        <v>-3072881.6300000008</v>
      </c>
    </row>
    <row r="35" spans="1:8" ht="21.75" x14ac:dyDescent="0.45">
      <c r="A35" s="47" t="s">
        <v>39</v>
      </c>
      <c r="B35" s="48"/>
      <c r="C35" s="48"/>
      <c r="D35" s="31">
        <v>2000000</v>
      </c>
      <c r="E35" s="31">
        <v>0</v>
      </c>
      <c r="F35" s="31">
        <f>E35+'[2]ส.ค. 62'!F35</f>
        <v>331148.88999999996</v>
      </c>
      <c r="G35" s="32" t="str">
        <f t="shared" si="0"/>
        <v>-</v>
      </c>
      <c r="H35" s="33">
        <f t="shared" si="1"/>
        <v>-1668851.11</v>
      </c>
    </row>
    <row r="36" spans="1:8" ht="21.75" x14ac:dyDescent="0.45">
      <c r="A36" s="47" t="s">
        <v>40</v>
      </c>
      <c r="B36" s="48"/>
      <c r="C36" s="48"/>
      <c r="D36" s="31">
        <v>50000</v>
      </c>
      <c r="E36" s="31">
        <v>0</v>
      </c>
      <c r="F36" s="31">
        <f>E36+'[2]ส.ค. 62'!F36</f>
        <v>928807.8</v>
      </c>
      <c r="G36" s="32" t="str">
        <f t="shared" si="0"/>
        <v>+</v>
      </c>
      <c r="H36" s="33">
        <f t="shared" si="1"/>
        <v>878807.8</v>
      </c>
    </row>
    <row r="37" spans="1:8" ht="21.75" x14ac:dyDescent="0.45">
      <c r="A37" s="47" t="s">
        <v>41</v>
      </c>
      <c r="B37" s="48"/>
      <c r="C37" s="48"/>
      <c r="D37" s="31">
        <v>900000</v>
      </c>
      <c r="E37" s="31">
        <v>0</v>
      </c>
      <c r="F37" s="31">
        <f>E37+'[2]ส.ค. 62'!F37</f>
        <v>0</v>
      </c>
      <c r="G37" s="32" t="str">
        <f t="shared" si="0"/>
        <v>-</v>
      </c>
      <c r="H37" s="33">
        <f t="shared" si="1"/>
        <v>-900000</v>
      </c>
    </row>
    <row r="38" spans="1:8" ht="21.75" x14ac:dyDescent="0.45">
      <c r="A38" s="47" t="s">
        <v>42</v>
      </c>
      <c r="B38" s="48"/>
      <c r="C38" s="48"/>
      <c r="D38" s="31">
        <v>2320000</v>
      </c>
      <c r="E38" s="31">
        <v>0</v>
      </c>
      <c r="F38" s="31">
        <f>E38+'[2]ส.ค. 62'!F38</f>
        <v>1704998.8499999999</v>
      </c>
      <c r="G38" s="32" t="str">
        <f t="shared" si="0"/>
        <v>-</v>
      </c>
      <c r="H38" s="33">
        <f t="shared" si="1"/>
        <v>-615001.15000000014</v>
      </c>
    </row>
    <row r="39" spans="1:8" ht="21.75" x14ac:dyDescent="0.45">
      <c r="A39" s="47" t="s">
        <v>43</v>
      </c>
      <c r="B39" s="48"/>
      <c r="C39" s="48"/>
      <c r="D39" s="43">
        <v>0</v>
      </c>
      <c r="E39" s="31">
        <v>0</v>
      </c>
      <c r="F39" s="31">
        <f>E39+'[2]ส.ค. 62'!F39</f>
        <v>8875.73</v>
      </c>
      <c r="G39" s="32" t="str">
        <f t="shared" si="0"/>
        <v>+</v>
      </c>
      <c r="H39" s="33">
        <f t="shared" si="1"/>
        <v>8875.73</v>
      </c>
    </row>
    <row r="40" spans="1:8" ht="21.75" x14ac:dyDescent="0.45">
      <c r="A40" s="47" t="s">
        <v>44</v>
      </c>
      <c r="B40" s="48"/>
      <c r="C40" s="48"/>
      <c r="D40" s="64">
        <v>55000</v>
      </c>
      <c r="E40" s="31">
        <v>0</v>
      </c>
      <c r="F40" s="31">
        <f>E40+'[2]ส.ค. 62'!F40</f>
        <v>14319.73</v>
      </c>
      <c r="G40" s="32" t="str">
        <f t="shared" si="0"/>
        <v>-</v>
      </c>
      <c r="H40" s="33">
        <f t="shared" si="1"/>
        <v>-40680.270000000004</v>
      </c>
    </row>
    <row r="41" spans="1:8" ht="21.75" x14ac:dyDescent="0.45">
      <c r="A41" s="47" t="s">
        <v>45</v>
      </c>
      <c r="B41" s="48"/>
      <c r="C41" s="48"/>
      <c r="D41" s="43">
        <v>70000</v>
      </c>
      <c r="E41" s="31">
        <v>0</v>
      </c>
      <c r="F41" s="31">
        <f>E41+'[2]ส.ค. 62'!F41</f>
        <v>250975.52</v>
      </c>
      <c r="G41" s="32" t="str">
        <f t="shared" si="0"/>
        <v>+</v>
      </c>
      <c r="H41" s="33">
        <f t="shared" si="1"/>
        <v>180975.52</v>
      </c>
    </row>
    <row r="42" spans="1:8" ht="21.75" x14ac:dyDescent="0.45">
      <c r="A42" s="47" t="s">
        <v>46</v>
      </c>
      <c r="B42" s="48"/>
      <c r="C42" s="48"/>
      <c r="D42" s="31">
        <v>700000</v>
      </c>
      <c r="E42" s="31">
        <v>0</v>
      </c>
      <c r="F42" s="31">
        <f>E42+'[2]ส.ค. 62'!F42</f>
        <v>1822818</v>
      </c>
      <c r="G42" s="32" t="str">
        <f t="shared" si="0"/>
        <v>+</v>
      </c>
      <c r="H42" s="33">
        <f t="shared" si="1"/>
        <v>1122818</v>
      </c>
    </row>
    <row r="43" spans="1:8" ht="21.75" x14ac:dyDescent="0.45">
      <c r="A43" s="47" t="s">
        <v>47</v>
      </c>
      <c r="B43" s="48"/>
      <c r="C43" s="48"/>
      <c r="D43" s="31">
        <v>5000</v>
      </c>
      <c r="E43" s="31">
        <v>0</v>
      </c>
      <c r="F43" s="31">
        <f>E43+'[2]ส.ค. 62'!F43</f>
        <v>0</v>
      </c>
      <c r="G43" s="32" t="str">
        <f t="shared" si="0"/>
        <v>-</v>
      </c>
      <c r="H43" s="33">
        <f t="shared" si="1"/>
        <v>-5000</v>
      </c>
    </row>
    <row r="44" spans="1:8" ht="21.75" x14ac:dyDescent="0.45">
      <c r="A44" s="34" t="s">
        <v>21</v>
      </c>
      <c r="B44" s="65"/>
      <c r="C44" s="66"/>
      <c r="D44" s="37">
        <f>SUM(D33:D43)</f>
        <v>16000000</v>
      </c>
      <c r="E44" s="37">
        <f>SUM(E33:E43)</f>
        <v>0</v>
      </c>
      <c r="F44" s="38">
        <f>SUM(F33:F43)</f>
        <v>13173073.75</v>
      </c>
      <c r="G44" s="39" t="str">
        <f>IF(F44&gt;D44,"+","-")</f>
        <v>-</v>
      </c>
      <c r="H44" s="40">
        <f>F44-D44</f>
        <v>-2826926.25</v>
      </c>
    </row>
    <row r="45" spans="1:8" ht="21.75" x14ac:dyDescent="0.45">
      <c r="A45" s="41" t="s">
        <v>48</v>
      </c>
      <c r="B45" s="42"/>
      <c r="C45" s="42"/>
      <c r="D45" s="67"/>
      <c r="E45" s="67"/>
      <c r="F45" s="67"/>
      <c r="G45" s="45"/>
      <c r="H45" s="68"/>
    </row>
    <row r="46" spans="1:8" ht="21.75" x14ac:dyDescent="0.45">
      <c r="A46" s="69" t="s">
        <v>49</v>
      </c>
      <c r="B46" s="70"/>
      <c r="C46" s="70"/>
      <c r="D46" s="67"/>
      <c r="E46" s="67"/>
      <c r="F46" s="67"/>
      <c r="G46" s="45"/>
      <c r="H46" s="68"/>
    </row>
    <row r="47" spans="1:8" ht="21.75" x14ac:dyDescent="0.45">
      <c r="A47" s="24" t="s">
        <v>50</v>
      </c>
      <c r="B47" s="71"/>
      <c r="C47" s="71"/>
      <c r="D47" s="72"/>
      <c r="E47" s="72"/>
      <c r="F47" s="72"/>
      <c r="G47" s="32"/>
      <c r="H47" s="73"/>
    </row>
    <row r="48" spans="1:8" ht="21.75" x14ac:dyDescent="0.45">
      <c r="A48" s="74"/>
      <c r="B48" s="75" t="s">
        <v>51</v>
      </c>
      <c r="C48" s="76"/>
      <c r="D48" s="31">
        <v>1290000</v>
      </c>
      <c r="E48" s="31">
        <v>0</v>
      </c>
      <c r="F48" s="31">
        <f>E48+'[2]ส.ค. 62'!F48</f>
        <v>2791591</v>
      </c>
      <c r="G48" s="32" t="str">
        <f>IF(F48&gt;D48,"+","-")</f>
        <v>+</v>
      </c>
      <c r="H48" s="33">
        <f>F48-D48</f>
        <v>1501591</v>
      </c>
    </row>
    <row r="49" spans="1:8" ht="21.75" x14ac:dyDescent="0.45">
      <c r="A49" s="74"/>
      <c r="B49" s="75" t="s">
        <v>52</v>
      </c>
      <c r="C49" s="77"/>
      <c r="D49" s="31"/>
      <c r="E49" s="31">
        <v>0</v>
      </c>
      <c r="F49" s="31">
        <f>E49+'[2]ส.ค. 62'!F49</f>
        <v>58297</v>
      </c>
      <c r="G49" s="27" t="str">
        <f t="shared" ref="G49:G66" si="2">IF(F49&gt;D49,"+","-")</f>
        <v>+</v>
      </c>
      <c r="H49" s="59">
        <f t="shared" ref="H49:H66" si="3">F49-D49</f>
        <v>58297</v>
      </c>
    </row>
    <row r="50" spans="1:8" ht="21.75" x14ac:dyDescent="0.45">
      <c r="A50" s="74"/>
      <c r="B50" s="75" t="s">
        <v>53</v>
      </c>
      <c r="C50" s="77"/>
      <c r="D50" s="31"/>
      <c r="E50" s="31">
        <v>0</v>
      </c>
      <c r="F50" s="31">
        <f>E50+'[2]ส.ค. 62'!F50</f>
        <v>149220</v>
      </c>
      <c r="G50" s="27" t="str">
        <f t="shared" si="2"/>
        <v>+</v>
      </c>
      <c r="H50" s="59">
        <f t="shared" si="3"/>
        <v>149220</v>
      </c>
    </row>
    <row r="51" spans="1:8" ht="21.75" x14ac:dyDescent="0.45">
      <c r="A51" s="74"/>
      <c r="B51" s="75" t="s">
        <v>54</v>
      </c>
      <c r="C51" s="77"/>
      <c r="D51" s="31"/>
      <c r="E51" s="31">
        <v>0</v>
      </c>
      <c r="F51" s="31">
        <f>E51+'[2]ส.ค. 62'!F51</f>
        <v>424277</v>
      </c>
      <c r="G51" s="27" t="str">
        <f t="shared" si="2"/>
        <v>+</v>
      </c>
      <c r="H51" s="59">
        <f t="shared" si="3"/>
        <v>424277</v>
      </c>
    </row>
    <row r="52" spans="1:8" ht="21.75" x14ac:dyDescent="0.45">
      <c r="A52" s="74"/>
      <c r="B52" s="75" t="s">
        <v>55</v>
      </c>
      <c r="C52" s="77"/>
      <c r="D52" s="31"/>
      <c r="E52" s="31">
        <v>0</v>
      </c>
      <c r="F52" s="31">
        <f>E52+'[2]ส.ค. 62'!F52</f>
        <v>892020</v>
      </c>
      <c r="G52" s="27" t="str">
        <f t="shared" si="2"/>
        <v>+</v>
      </c>
      <c r="H52" s="59">
        <f t="shared" si="3"/>
        <v>892020</v>
      </c>
    </row>
    <row r="53" spans="1:8" ht="21.75" x14ac:dyDescent="0.45">
      <c r="A53" s="74"/>
      <c r="B53" s="75" t="s">
        <v>56</v>
      </c>
      <c r="C53" s="77"/>
      <c r="D53" s="31"/>
      <c r="E53" s="78">
        <v>0</v>
      </c>
      <c r="F53" s="31">
        <f>E53+'[2]ส.ค. 62'!F53</f>
        <v>248750</v>
      </c>
      <c r="G53" s="27" t="str">
        <f t="shared" si="2"/>
        <v>+</v>
      </c>
      <c r="H53" s="59">
        <f t="shared" si="3"/>
        <v>248750</v>
      </c>
    </row>
    <row r="54" spans="1:8" ht="21.75" x14ac:dyDescent="0.45">
      <c r="A54" s="74"/>
      <c r="B54" s="75" t="s">
        <v>57</v>
      </c>
      <c r="C54" s="77"/>
      <c r="D54" s="31"/>
      <c r="E54" s="78">
        <v>0</v>
      </c>
      <c r="F54" s="31">
        <f>E54+'[2]ส.ค. 62'!F54</f>
        <v>180000</v>
      </c>
      <c r="G54" s="27" t="str">
        <f t="shared" si="2"/>
        <v>+</v>
      </c>
      <c r="H54" s="59">
        <f t="shared" si="3"/>
        <v>180000</v>
      </c>
    </row>
    <row r="55" spans="1:8" ht="21.75" x14ac:dyDescent="0.45">
      <c r="A55" s="74"/>
      <c r="B55" s="75" t="s">
        <v>58</v>
      </c>
      <c r="C55" s="77"/>
      <c r="D55" s="31"/>
      <c r="E55" s="78">
        <v>0</v>
      </c>
      <c r="F55" s="31">
        <f>E55+'[2]ส.ค. 62'!F55</f>
        <v>8450</v>
      </c>
      <c r="G55" s="27" t="str">
        <f t="shared" si="2"/>
        <v>+</v>
      </c>
      <c r="H55" s="59">
        <f t="shared" si="3"/>
        <v>8450</v>
      </c>
    </row>
    <row r="56" spans="1:8" ht="21.75" x14ac:dyDescent="0.45">
      <c r="A56" s="79"/>
      <c r="B56" s="80" t="s">
        <v>59</v>
      </c>
      <c r="C56" s="81"/>
      <c r="D56" s="43"/>
      <c r="E56" s="43">
        <v>0</v>
      </c>
      <c r="F56" s="31">
        <f>E56+'[2]ส.ค. 62'!F56</f>
        <v>44200</v>
      </c>
      <c r="G56" s="27" t="str">
        <f t="shared" si="2"/>
        <v>+</v>
      </c>
      <c r="H56" s="59">
        <f t="shared" si="3"/>
        <v>44200</v>
      </c>
    </row>
    <row r="57" spans="1:8" ht="21.75" x14ac:dyDescent="0.45">
      <c r="A57" s="82"/>
      <c r="B57" s="80" t="s">
        <v>60</v>
      </c>
      <c r="C57" s="81"/>
      <c r="D57" s="31"/>
      <c r="E57" s="31">
        <v>0</v>
      </c>
      <c r="F57" s="31">
        <f>E57+'[2]ส.ค. 62'!F57</f>
        <v>9000</v>
      </c>
      <c r="G57" s="27" t="str">
        <f t="shared" si="2"/>
        <v>+</v>
      </c>
      <c r="H57" s="59">
        <f t="shared" si="3"/>
        <v>9000</v>
      </c>
    </row>
    <row r="58" spans="1:8" ht="21.75" x14ac:dyDescent="0.45">
      <c r="A58" s="82"/>
      <c r="B58" s="80" t="s">
        <v>61</v>
      </c>
      <c r="C58" s="81"/>
      <c r="D58" s="31"/>
      <c r="E58" s="31">
        <v>0</v>
      </c>
      <c r="F58" s="31">
        <f>E58+'[2]ส.ค. 62'!F58</f>
        <v>6000</v>
      </c>
      <c r="G58" s="27" t="str">
        <f t="shared" si="2"/>
        <v>+</v>
      </c>
      <c r="H58" s="59">
        <f t="shared" si="3"/>
        <v>6000</v>
      </c>
    </row>
    <row r="59" spans="1:8" ht="21.75" x14ac:dyDescent="0.45">
      <c r="A59" s="82"/>
      <c r="B59" s="80" t="s">
        <v>62</v>
      </c>
      <c r="C59" s="81"/>
      <c r="D59" s="31"/>
      <c r="E59" s="31">
        <v>0</v>
      </c>
      <c r="F59" s="31">
        <f>E59+'[2]ส.ค. 62'!F59</f>
        <v>6000</v>
      </c>
      <c r="G59" s="27" t="str">
        <f t="shared" si="2"/>
        <v>+</v>
      </c>
      <c r="H59" s="59">
        <f t="shared" si="3"/>
        <v>6000</v>
      </c>
    </row>
    <row r="60" spans="1:8" ht="21.75" x14ac:dyDescent="0.45">
      <c r="A60" s="82"/>
      <c r="B60" s="80" t="s">
        <v>63</v>
      </c>
      <c r="C60" s="81"/>
      <c r="D60" s="31"/>
      <c r="E60" s="31">
        <v>0</v>
      </c>
      <c r="F60" s="31">
        <f>E60+'[2]ส.ค. 62'!F60</f>
        <v>12900</v>
      </c>
      <c r="G60" s="27" t="str">
        <f t="shared" si="2"/>
        <v>+</v>
      </c>
      <c r="H60" s="59">
        <f t="shared" si="3"/>
        <v>12900</v>
      </c>
    </row>
    <row r="61" spans="1:8" ht="21.75" x14ac:dyDescent="0.45">
      <c r="A61" s="74"/>
      <c r="B61" s="75" t="s">
        <v>64</v>
      </c>
      <c r="C61" s="77"/>
      <c r="D61" s="31"/>
      <c r="E61" s="78">
        <v>0</v>
      </c>
      <c r="F61" s="31">
        <f>E61+'[2]ส.ค. 62'!F61</f>
        <v>4416500</v>
      </c>
      <c r="G61" s="27" t="str">
        <f t="shared" si="2"/>
        <v>+</v>
      </c>
      <c r="H61" s="59">
        <f t="shared" si="3"/>
        <v>4416500</v>
      </c>
    </row>
    <row r="62" spans="1:8" ht="21.75" x14ac:dyDescent="0.45">
      <c r="A62" s="74"/>
      <c r="B62" s="75" t="s">
        <v>65</v>
      </c>
      <c r="C62" s="77"/>
      <c r="D62" s="31"/>
      <c r="E62" s="78">
        <v>0</v>
      </c>
      <c r="F62" s="31">
        <f>E62+'[2]ส.ค. 62'!F62</f>
        <v>1142400</v>
      </c>
      <c r="G62" s="27" t="str">
        <f t="shared" si="2"/>
        <v>+</v>
      </c>
      <c r="H62" s="59">
        <f t="shared" si="3"/>
        <v>1142400</v>
      </c>
    </row>
    <row r="63" spans="1:8" ht="21.75" x14ac:dyDescent="0.45">
      <c r="A63" s="83"/>
      <c r="B63" s="80" t="s">
        <v>66</v>
      </c>
      <c r="C63" s="81"/>
      <c r="D63" s="26"/>
      <c r="E63" s="26">
        <v>0</v>
      </c>
      <c r="F63" s="31">
        <f>E63+'[2]ส.ค. 62'!F63</f>
        <v>5500</v>
      </c>
      <c r="G63" s="27" t="str">
        <f t="shared" si="2"/>
        <v>+</v>
      </c>
      <c r="H63" s="59">
        <f t="shared" si="3"/>
        <v>5500</v>
      </c>
    </row>
    <row r="64" spans="1:8" ht="21.75" x14ac:dyDescent="0.45">
      <c r="A64" s="83"/>
      <c r="B64" s="80" t="s">
        <v>67</v>
      </c>
      <c r="C64" s="81"/>
      <c r="D64" s="26"/>
      <c r="E64" s="26">
        <v>0</v>
      </c>
      <c r="F64" s="31">
        <f>E64+'[2]ส.ค. 62'!F64</f>
        <v>200000</v>
      </c>
      <c r="G64" s="27" t="str">
        <f t="shared" si="2"/>
        <v>+</v>
      </c>
      <c r="H64" s="59">
        <f t="shared" si="3"/>
        <v>200000</v>
      </c>
    </row>
    <row r="65" spans="1:8" ht="21.75" x14ac:dyDescent="0.45">
      <c r="A65" s="83"/>
      <c r="B65" s="84" t="s">
        <v>68</v>
      </c>
      <c r="C65" s="85"/>
      <c r="D65" s="26"/>
      <c r="E65" s="26">
        <v>3384</v>
      </c>
      <c r="F65" s="31">
        <f>E65+'[2]ส.ค. 62'!F65</f>
        <v>6768</v>
      </c>
      <c r="G65" s="27" t="str">
        <f t="shared" si="2"/>
        <v>+</v>
      </c>
      <c r="H65" s="59">
        <f t="shared" si="3"/>
        <v>6768</v>
      </c>
    </row>
    <row r="66" spans="1:8" ht="21.75" x14ac:dyDescent="0.45">
      <c r="A66" s="83"/>
      <c r="B66" s="80" t="s">
        <v>69</v>
      </c>
      <c r="C66" s="81"/>
      <c r="D66" s="26"/>
      <c r="E66" s="26"/>
      <c r="F66" s="31">
        <f>E66+'[2]ส.ค. 62'!F66</f>
        <v>33840</v>
      </c>
      <c r="G66" s="27" t="str">
        <f t="shared" si="2"/>
        <v>+</v>
      </c>
      <c r="H66" s="59">
        <f t="shared" si="3"/>
        <v>33840</v>
      </c>
    </row>
    <row r="67" spans="1:8" ht="21.75" x14ac:dyDescent="0.45">
      <c r="A67" s="52" t="s">
        <v>70</v>
      </c>
      <c r="B67" s="62"/>
      <c r="C67" s="63"/>
      <c r="D67" s="55">
        <v>12900000</v>
      </c>
      <c r="E67" s="55">
        <f>SUM(E48:E66)</f>
        <v>3384</v>
      </c>
      <c r="F67" s="55">
        <f>SUM(F48:F66)</f>
        <v>10635713</v>
      </c>
      <c r="G67" s="57" t="str">
        <f>IF(F67&gt;D67,"+","-")</f>
        <v>-</v>
      </c>
      <c r="H67" s="58">
        <f>F67-D67</f>
        <v>-2264287</v>
      </c>
    </row>
    <row r="68" spans="1:8" ht="22.5" thickBot="1" x14ac:dyDescent="0.5">
      <c r="A68" s="86" t="s">
        <v>71</v>
      </c>
      <c r="B68" s="87"/>
      <c r="C68" s="87"/>
      <c r="D68" s="88">
        <f>D13+D19+D23+D27+D31+D44+D67</f>
        <v>29300000</v>
      </c>
      <c r="E68" s="88">
        <f>E13+E19+E23+E27+E31+E44+E67</f>
        <v>3384</v>
      </c>
      <c r="F68" s="88">
        <f>F13+F19+F23+F27+F31+F44+F67</f>
        <v>24126730.280000001</v>
      </c>
      <c r="G68" s="89" t="str">
        <f>IF(F68&gt;D68,"+","-")</f>
        <v>-</v>
      </c>
      <c r="H68" s="90">
        <f>F68-D68</f>
        <v>-5173269.7199999988</v>
      </c>
    </row>
    <row r="69" spans="1:8" ht="22.5" thickTop="1" x14ac:dyDescent="0.45">
      <c r="A69" s="41" t="s">
        <v>72</v>
      </c>
      <c r="B69" s="42"/>
      <c r="C69" s="42"/>
      <c r="D69" s="67"/>
      <c r="E69" s="67"/>
      <c r="F69" s="67"/>
      <c r="G69" s="45"/>
      <c r="H69" s="68"/>
    </row>
    <row r="70" spans="1:8" ht="21.75" x14ac:dyDescent="0.45">
      <c r="A70" s="69" t="s">
        <v>73</v>
      </c>
      <c r="B70" s="70"/>
      <c r="C70" s="70"/>
      <c r="D70" s="67"/>
      <c r="E70" s="67"/>
      <c r="F70" s="67"/>
      <c r="G70" s="45"/>
      <c r="H70" s="68"/>
    </row>
    <row r="71" spans="1:8" ht="21.75" x14ac:dyDescent="0.45">
      <c r="A71" s="24" t="s">
        <v>74</v>
      </c>
      <c r="B71" s="71"/>
      <c r="C71" s="71"/>
      <c r="D71" s="72"/>
      <c r="E71" s="72"/>
      <c r="F71" s="72"/>
      <c r="G71" s="32"/>
      <c r="H71" s="73"/>
    </row>
    <row r="72" spans="1:8" ht="21.75" x14ac:dyDescent="0.45">
      <c r="A72" s="82"/>
      <c r="B72" s="75" t="s">
        <v>75</v>
      </c>
      <c r="C72" s="77"/>
      <c r="D72" s="31"/>
      <c r="E72" s="31">
        <v>0</v>
      </c>
      <c r="F72" s="31">
        <f>E72+'[2]ส.ค. 62'!F72</f>
        <v>30500</v>
      </c>
      <c r="G72" s="32" t="str">
        <f t="shared" ref="G72:G73" si="4">IF(F72&gt;D72,"+","-")</f>
        <v>+</v>
      </c>
      <c r="H72" s="33">
        <f t="shared" ref="H72:H73" si="5">F72-D72</f>
        <v>30500</v>
      </c>
    </row>
    <row r="73" spans="1:8" ht="21.75" x14ac:dyDescent="0.45">
      <c r="A73" s="82"/>
      <c r="B73" s="75" t="s">
        <v>76</v>
      </c>
      <c r="C73" s="77"/>
      <c r="D73" s="31"/>
      <c r="E73" s="31">
        <v>0</v>
      </c>
      <c r="F73" s="31">
        <f>E73+'[2]ส.ค. 62'!F73</f>
        <v>2388000</v>
      </c>
      <c r="G73" s="32" t="str">
        <f t="shared" si="4"/>
        <v>+</v>
      </c>
      <c r="H73" s="33">
        <f t="shared" si="5"/>
        <v>2388000</v>
      </c>
    </row>
    <row r="74" spans="1:8" ht="21.75" x14ac:dyDescent="0.45">
      <c r="A74" s="34" t="s">
        <v>21</v>
      </c>
      <c r="B74" s="65"/>
      <c r="C74" s="66"/>
      <c r="D74" s="37">
        <v>0</v>
      </c>
      <c r="E74" s="37">
        <f>SUM(E72:E73)</f>
        <v>0</v>
      </c>
      <c r="F74" s="38">
        <f>SUM(F72:F73)</f>
        <v>2418500</v>
      </c>
      <c r="G74" s="39" t="str">
        <f>IF(F74&gt;D74,"+","-")</f>
        <v>+</v>
      </c>
      <c r="H74" s="40">
        <f>F74-D74</f>
        <v>2418500</v>
      </c>
    </row>
    <row r="75" spans="1:8" ht="21.75" x14ac:dyDescent="0.45">
      <c r="A75" s="24" t="s">
        <v>77</v>
      </c>
      <c r="B75" s="71"/>
      <c r="C75" s="71"/>
      <c r="D75" s="72"/>
      <c r="E75" s="72"/>
      <c r="F75" s="72"/>
      <c r="G75" s="32"/>
      <c r="H75" s="73"/>
    </row>
    <row r="76" spans="1:8" ht="21.75" x14ac:dyDescent="0.45">
      <c r="A76" s="82"/>
      <c r="B76" s="91" t="s">
        <v>78</v>
      </c>
      <c r="C76" s="92"/>
      <c r="D76" s="31"/>
      <c r="E76" s="31">
        <v>0</v>
      </c>
      <c r="F76" s="31">
        <f>E76+'[2]ส.ค. 62'!F76</f>
        <v>22500</v>
      </c>
      <c r="G76" s="32" t="str">
        <f t="shared" ref="G76" si="6">IF(F76&gt;D76,"+","-")</f>
        <v>+</v>
      </c>
      <c r="H76" s="33">
        <f t="shared" ref="H76" si="7">F76-D76</f>
        <v>22500</v>
      </c>
    </row>
    <row r="77" spans="1:8" ht="21.75" x14ac:dyDescent="0.45">
      <c r="A77" s="79"/>
      <c r="B77" s="93"/>
      <c r="C77" s="94"/>
      <c r="D77" s="43"/>
      <c r="E77" s="43"/>
      <c r="F77" s="43"/>
      <c r="G77" s="60"/>
      <c r="H77" s="46"/>
    </row>
    <row r="78" spans="1:8" ht="21.75" x14ac:dyDescent="0.45">
      <c r="A78" s="52" t="s">
        <v>79</v>
      </c>
      <c r="B78" s="62"/>
      <c r="C78" s="63"/>
      <c r="D78" s="55">
        <v>0</v>
      </c>
      <c r="E78" s="55">
        <f>SUM(E76:E77)</f>
        <v>0</v>
      </c>
      <c r="F78" s="55">
        <f>SUM(F76:F77)</f>
        <v>22500</v>
      </c>
      <c r="G78" s="57" t="str">
        <f>IF(F78&gt;D78,"+","-")</f>
        <v>+</v>
      </c>
      <c r="H78" s="58">
        <f>F78-D78</f>
        <v>22500</v>
      </c>
    </row>
    <row r="79" spans="1:8" ht="21.75" x14ac:dyDescent="0.45">
      <c r="A79" s="34" t="s">
        <v>21</v>
      </c>
      <c r="B79" s="65"/>
      <c r="C79" s="66"/>
      <c r="D79" s="37">
        <v>0</v>
      </c>
      <c r="E79" s="37">
        <f>SUM(E77:E78)</f>
        <v>0</v>
      </c>
      <c r="F79" s="38">
        <f>SUM(F77:F78)</f>
        <v>22500</v>
      </c>
      <c r="G79" s="39" t="str">
        <f>IF(F79&gt;D79,"+","-")</f>
        <v>+</v>
      </c>
      <c r="H79" s="40">
        <f>F79-D79</f>
        <v>22500</v>
      </c>
    </row>
    <row r="80" spans="1:8" ht="21.75" x14ac:dyDescent="0.45">
      <c r="A80" s="34" t="s">
        <v>80</v>
      </c>
      <c r="B80" s="35"/>
      <c r="C80" s="36"/>
      <c r="D80" s="95">
        <v>0</v>
      </c>
      <c r="E80" s="95">
        <f>E74+E79</f>
        <v>0</v>
      </c>
      <c r="F80" s="96">
        <f>F74+F79</f>
        <v>2441000</v>
      </c>
      <c r="G80" s="39" t="str">
        <f>IF(F80&gt;D80,"+","-")</f>
        <v>+</v>
      </c>
      <c r="H80" s="40">
        <f>F80-D80</f>
        <v>2441000</v>
      </c>
    </row>
    <row r="81" spans="1:8" ht="22.5" thickBot="1" x14ac:dyDescent="0.5">
      <c r="A81" s="86" t="s">
        <v>81</v>
      </c>
      <c r="B81" s="87"/>
      <c r="C81" s="87"/>
      <c r="D81" s="88">
        <f>D68+D78</f>
        <v>29300000</v>
      </c>
      <c r="E81" s="88">
        <f>E68+E80</f>
        <v>3384</v>
      </c>
      <c r="F81" s="88">
        <f>F68+F80</f>
        <v>26567730.280000001</v>
      </c>
      <c r="G81" s="89" t="str">
        <f>IF(F81&gt;D81,"+","-")</f>
        <v>-</v>
      </c>
      <c r="H81" s="90">
        <f>F81-D81</f>
        <v>-2732269.7199999988</v>
      </c>
    </row>
    <row r="82" spans="1:8" ht="22.5" thickTop="1" x14ac:dyDescent="0.45">
      <c r="A82" s="97"/>
      <c r="B82" s="97"/>
      <c r="C82" s="97"/>
      <c r="D82" s="98"/>
      <c r="E82" s="97"/>
      <c r="F82" s="97"/>
      <c r="G82" s="97"/>
      <c r="H82" s="97"/>
    </row>
    <row r="83" spans="1:8" ht="23.25" x14ac:dyDescent="0.5">
      <c r="A83" s="99" t="s">
        <v>82</v>
      </c>
      <c r="B83" s="99"/>
      <c r="C83" s="99"/>
      <c r="D83" s="100"/>
      <c r="E83" s="101">
        <f>F68-F67</f>
        <v>13491017.280000001</v>
      </c>
      <c r="F83" s="102"/>
      <c r="G83" s="103"/>
      <c r="H83" s="104"/>
    </row>
    <row r="84" spans="1:8" ht="21.75" x14ac:dyDescent="0.45">
      <c r="A84" s="105"/>
      <c r="B84" s="106"/>
      <c r="C84" s="106"/>
      <c r="D84" s="107"/>
      <c r="E84" s="106"/>
      <c r="F84" s="108" t="s">
        <v>83</v>
      </c>
      <c r="G84" s="108"/>
      <c r="H84" s="108"/>
    </row>
    <row r="85" spans="1:8" ht="21.75" x14ac:dyDescent="0.45">
      <c r="A85" s="105"/>
      <c r="B85" s="106"/>
      <c r="C85" s="106"/>
      <c r="D85" s="107"/>
      <c r="E85" s="106"/>
      <c r="F85" s="108" t="s">
        <v>84</v>
      </c>
      <c r="G85" s="108"/>
      <c r="H85" s="108"/>
    </row>
    <row r="86" spans="1:8" ht="21.75" x14ac:dyDescent="0.45">
      <c r="A86" s="105"/>
      <c r="B86" s="106"/>
      <c r="C86" s="106"/>
      <c r="D86" s="107"/>
      <c r="E86" s="106"/>
      <c r="F86" s="108" t="s">
        <v>85</v>
      </c>
      <c r="G86" s="108"/>
      <c r="H86" s="108"/>
    </row>
    <row r="87" spans="1:8" ht="21.75" x14ac:dyDescent="0.45">
      <c r="A87" s="108" t="s">
        <v>86</v>
      </c>
      <c r="B87" s="108"/>
      <c r="C87" s="109" t="s">
        <v>87</v>
      </c>
      <c r="D87" s="109"/>
      <c r="E87" s="109"/>
      <c r="F87" s="110"/>
      <c r="G87" s="105"/>
      <c r="H87" s="110"/>
    </row>
    <row r="88" spans="1:8" ht="21.75" x14ac:dyDescent="0.45">
      <c r="A88" s="105"/>
      <c r="B88" s="110" t="s">
        <v>88</v>
      </c>
      <c r="C88" s="109" t="s">
        <v>89</v>
      </c>
      <c r="D88" s="109"/>
      <c r="E88" s="109"/>
      <c r="F88" s="110"/>
      <c r="G88" s="105"/>
      <c r="H88" s="110"/>
    </row>
    <row r="89" spans="1:8" ht="21.75" x14ac:dyDescent="0.45">
      <c r="A89" s="105"/>
      <c r="B89" s="110" t="s">
        <v>90</v>
      </c>
      <c r="C89" s="109" t="s">
        <v>91</v>
      </c>
      <c r="D89" s="109"/>
      <c r="E89" s="109"/>
      <c r="F89" s="109" t="s">
        <v>92</v>
      </c>
      <c r="G89" s="109"/>
      <c r="H89" s="109"/>
    </row>
    <row r="90" spans="1:8" ht="21.75" x14ac:dyDescent="0.45">
      <c r="A90" s="105"/>
      <c r="B90" s="110"/>
      <c r="C90" s="110"/>
      <c r="D90" s="110"/>
      <c r="E90" s="105"/>
      <c r="F90" s="111"/>
      <c r="G90" s="105"/>
      <c r="H90" s="111"/>
    </row>
    <row r="91" spans="1:8" ht="21.75" x14ac:dyDescent="0.45">
      <c r="A91" s="105"/>
      <c r="B91" s="110"/>
      <c r="C91" s="108" t="s">
        <v>93</v>
      </c>
      <c r="D91" s="108"/>
      <c r="E91" s="108"/>
      <c r="F91" s="106"/>
      <c r="G91" s="105"/>
      <c r="H91" s="106"/>
    </row>
    <row r="92" spans="1:8" ht="21.75" x14ac:dyDescent="0.45">
      <c r="A92" s="112" t="s">
        <v>94</v>
      </c>
      <c r="B92" s="112"/>
      <c r="C92" s="108" t="s">
        <v>95</v>
      </c>
      <c r="D92" s="108"/>
      <c r="E92" s="108"/>
      <c r="F92" s="108" t="s">
        <v>96</v>
      </c>
      <c r="G92" s="108"/>
      <c r="H92" s="108"/>
    </row>
    <row r="93" spans="1:8" ht="21.75" x14ac:dyDescent="0.45">
      <c r="A93" s="108" t="s">
        <v>97</v>
      </c>
      <c r="B93" s="108"/>
      <c r="C93" s="108" t="s">
        <v>98</v>
      </c>
      <c r="D93" s="108"/>
      <c r="E93" s="108"/>
      <c r="F93" s="108" t="s">
        <v>99</v>
      </c>
      <c r="G93" s="108"/>
      <c r="H93" s="108"/>
    </row>
    <row r="94" spans="1:8" ht="23.25" x14ac:dyDescent="0.5">
      <c r="A94" s="1" t="s">
        <v>100</v>
      </c>
      <c r="B94" s="1"/>
      <c r="C94" s="1"/>
      <c r="D94" s="1"/>
      <c r="E94" s="1"/>
      <c r="F94" s="1"/>
      <c r="G94" s="1"/>
      <c r="H94" s="1"/>
    </row>
    <row r="95" spans="1:8" ht="23.25" x14ac:dyDescent="0.5">
      <c r="A95" s="1" t="s">
        <v>101</v>
      </c>
      <c r="B95" s="1"/>
      <c r="C95" s="1"/>
      <c r="D95" s="1"/>
      <c r="E95" s="1"/>
      <c r="F95" s="1"/>
      <c r="G95" s="1"/>
      <c r="H95" s="1"/>
    </row>
    <row r="96" spans="1:8" ht="23.25" x14ac:dyDescent="0.5">
      <c r="A96" s="1" t="s">
        <v>102</v>
      </c>
      <c r="B96" s="1"/>
      <c r="C96" s="1"/>
      <c r="D96" s="1"/>
      <c r="E96" s="1"/>
      <c r="F96" s="1"/>
      <c r="G96" s="1"/>
      <c r="H96" s="1"/>
    </row>
    <row r="97" spans="1:8" ht="23.25" x14ac:dyDescent="0.5">
      <c r="A97" s="1" t="str">
        <f>A4</f>
        <v xml:space="preserve"> ณ วันที่  30   กันยายน    2562</v>
      </c>
      <c r="B97" s="1"/>
      <c r="C97" s="1"/>
      <c r="D97" s="1"/>
      <c r="E97" s="1"/>
      <c r="F97" s="1"/>
      <c r="G97" s="1"/>
      <c r="H97" s="1"/>
    </row>
    <row r="98" spans="1:8" ht="21.75" x14ac:dyDescent="0.45">
      <c r="A98" s="113" t="s">
        <v>4</v>
      </c>
      <c r="B98" s="114"/>
      <c r="C98" s="114"/>
      <c r="D98" s="115" t="s">
        <v>103</v>
      </c>
      <c r="E98" s="115" t="s">
        <v>104</v>
      </c>
      <c r="F98" s="115" t="s">
        <v>104</v>
      </c>
      <c r="G98" s="116" t="s">
        <v>105</v>
      </c>
      <c r="H98" s="116" t="s">
        <v>106</v>
      </c>
    </row>
    <row r="99" spans="1:8" ht="21.75" x14ac:dyDescent="0.45">
      <c r="A99" s="117"/>
      <c r="B99" s="118"/>
      <c r="C99" s="118"/>
      <c r="D99" s="119" t="s">
        <v>107</v>
      </c>
      <c r="E99" s="119" t="s">
        <v>11</v>
      </c>
      <c r="F99" s="119" t="s">
        <v>12</v>
      </c>
      <c r="G99" s="120" t="s">
        <v>108</v>
      </c>
      <c r="H99" s="120" t="s">
        <v>109</v>
      </c>
    </row>
    <row r="100" spans="1:8" ht="21.75" x14ac:dyDescent="0.45">
      <c r="A100" s="121" t="s">
        <v>110</v>
      </c>
      <c r="B100" s="122"/>
      <c r="C100" s="123"/>
      <c r="D100" s="124"/>
      <c r="E100" s="124"/>
      <c r="F100" s="125"/>
      <c r="G100" s="126"/>
      <c r="H100" s="125"/>
    </row>
    <row r="101" spans="1:8" ht="21.75" x14ac:dyDescent="0.45">
      <c r="A101" s="127" t="s">
        <v>111</v>
      </c>
      <c r="B101" s="128"/>
      <c r="C101" s="129"/>
      <c r="D101" s="130"/>
      <c r="E101" s="130"/>
      <c r="F101" s="131"/>
      <c r="G101" s="132"/>
      <c r="H101" s="131"/>
    </row>
    <row r="102" spans="1:8" ht="21.75" x14ac:dyDescent="0.45">
      <c r="A102" s="133" t="s">
        <v>112</v>
      </c>
      <c r="B102" s="134"/>
      <c r="C102" s="135"/>
      <c r="D102" s="136"/>
      <c r="E102" s="136"/>
      <c r="F102" s="137"/>
      <c r="G102" s="138"/>
      <c r="H102" s="137"/>
    </row>
    <row r="103" spans="1:8" ht="21.75" x14ac:dyDescent="0.45">
      <c r="A103" s="139" t="s">
        <v>113</v>
      </c>
      <c r="B103" s="140"/>
      <c r="C103" s="140"/>
      <c r="D103" s="141"/>
      <c r="E103" s="141"/>
      <c r="F103" s="142"/>
      <c r="G103" s="132"/>
      <c r="H103" s="142"/>
    </row>
    <row r="104" spans="1:8" ht="21.75" x14ac:dyDescent="0.45">
      <c r="A104" s="143" t="s">
        <v>114</v>
      </c>
      <c r="B104" s="144"/>
      <c r="C104" s="145"/>
      <c r="D104" s="146"/>
      <c r="E104" s="146"/>
      <c r="F104" s="147"/>
      <c r="G104" s="148"/>
      <c r="H104" s="149"/>
    </row>
    <row r="105" spans="1:8" ht="21.75" x14ac:dyDescent="0.45">
      <c r="A105" s="150" t="s">
        <v>115</v>
      </c>
      <c r="B105" s="151" t="s">
        <v>116</v>
      </c>
      <c r="C105" s="30"/>
      <c r="D105" s="67">
        <v>514080</v>
      </c>
      <c r="E105" s="152">
        <v>0</v>
      </c>
      <c r="F105" s="152">
        <f>E105+'[2]ส.ค. 62'!F105</f>
        <v>471240</v>
      </c>
      <c r="G105" s="148" t="s">
        <v>108</v>
      </c>
      <c r="H105" s="149">
        <f t="shared" ref="H105:H112" si="8">F105-D105</f>
        <v>-42840</v>
      </c>
    </row>
    <row r="106" spans="1:8" ht="21.75" x14ac:dyDescent="0.45">
      <c r="A106" s="150" t="s">
        <v>117</v>
      </c>
      <c r="B106" s="153" t="s">
        <v>118</v>
      </c>
      <c r="C106" s="30"/>
      <c r="D106" s="67">
        <v>42120</v>
      </c>
      <c r="E106" s="152">
        <v>0</v>
      </c>
      <c r="F106" s="152">
        <f>E106+'[2]ส.ค. 62'!F106</f>
        <v>38610</v>
      </c>
      <c r="G106" s="148" t="s">
        <v>108</v>
      </c>
      <c r="H106" s="149">
        <f t="shared" si="8"/>
        <v>-3510</v>
      </c>
    </row>
    <row r="107" spans="1:8" ht="21.75" x14ac:dyDescent="0.45">
      <c r="A107" s="150" t="s">
        <v>119</v>
      </c>
      <c r="B107" s="153" t="s">
        <v>120</v>
      </c>
      <c r="C107" s="30"/>
      <c r="D107" s="67">
        <v>42120</v>
      </c>
      <c r="E107" s="152">
        <v>0</v>
      </c>
      <c r="F107" s="152">
        <f>E107+'[2]ส.ค. 62'!F107</f>
        <v>38610</v>
      </c>
      <c r="G107" s="148" t="s">
        <v>108</v>
      </c>
      <c r="H107" s="149">
        <f t="shared" si="8"/>
        <v>-3510</v>
      </c>
    </row>
    <row r="108" spans="1:8" ht="21.75" x14ac:dyDescent="0.45">
      <c r="A108" s="150" t="s">
        <v>121</v>
      </c>
      <c r="B108" s="153" t="s">
        <v>122</v>
      </c>
      <c r="C108" s="154"/>
      <c r="D108" s="31">
        <v>86400</v>
      </c>
      <c r="E108" s="152">
        <v>0</v>
      </c>
      <c r="F108" s="152">
        <f>E108+'[2]ส.ค. 62'!F108</f>
        <v>79200</v>
      </c>
      <c r="G108" s="148" t="s">
        <v>108</v>
      </c>
      <c r="H108" s="149">
        <f t="shared" si="8"/>
        <v>-7200</v>
      </c>
    </row>
    <row r="109" spans="1:8" ht="21.75" x14ac:dyDescent="0.45">
      <c r="A109" s="150" t="s">
        <v>123</v>
      </c>
      <c r="B109" s="151" t="s">
        <v>124</v>
      </c>
      <c r="C109" s="154"/>
      <c r="D109" s="31">
        <v>1713600</v>
      </c>
      <c r="E109" s="152">
        <v>0</v>
      </c>
      <c r="F109" s="152">
        <f>E109+'[2]ส.ค. 62'!F109</f>
        <v>1570800</v>
      </c>
      <c r="G109" s="155" t="s">
        <v>108</v>
      </c>
      <c r="H109" s="149">
        <f t="shared" si="8"/>
        <v>-142800</v>
      </c>
    </row>
    <row r="110" spans="1:8" ht="21.75" x14ac:dyDescent="0.45">
      <c r="A110" s="150" t="s">
        <v>125</v>
      </c>
      <c r="B110" s="151" t="s">
        <v>126</v>
      </c>
      <c r="C110" s="154"/>
      <c r="D110" s="31">
        <v>86400</v>
      </c>
      <c r="E110" s="152">
        <v>0</v>
      </c>
      <c r="F110" s="152">
        <f>E110+'[2]ก.ค. 62'!F110</f>
        <v>72000</v>
      </c>
      <c r="G110" s="155" t="s">
        <v>108</v>
      </c>
      <c r="H110" s="149">
        <f t="shared" si="8"/>
        <v>-14400</v>
      </c>
    </row>
    <row r="111" spans="1:8" ht="21.75" x14ac:dyDescent="0.45">
      <c r="A111" s="156"/>
      <c r="B111" s="93"/>
      <c r="C111" s="157"/>
      <c r="D111" s="43"/>
      <c r="E111" s="158"/>
      <c r="F111" s="158"/>
      <c r="G111" s="159"/>
      <c r="H111" s="160"/>
    </row>
    <row r="112" spans="1:8" ht="21.75" x14ac:dyDescent="0.45">
      <c r="A112" s="161" t="s">
        <v>127</v>
      </c>
      <c r="B112" s="162"/>
      <c r="C112" s="162"/>
      <c r="D112" s="163">
        <f>SUM(D105:D110)</f>
        <v>2484720</v>
      </c>
      <c r="E112" s="163">
        <f>SUM(E105:E110)</f>
        <v>0</v>
      </c>
      <c r="F112" s="163">
        <f>SUM(F105:F110)</f>
        <v>2270460</v>
      </c>
      <c r="G112" s="164" t="s">
        <v>108</v>
      </c>
      <c r="H112" s="165">
        <f t="shared" si="8"/>
        <v>-214260</v>
      </c>
    </row>
    <row r="113" spans="1:8" ht="21.75" x14ac:dyDescent="0.45">
      <c r="A113" s="166" t="s">
        <v>128</v>
      </c>
      <c r="B113" s="167"/>
      <c r="C113" s="168"/>
      <c r="D113" s="169"/>
      <c r="E113" s="170"/>
      <c r="F113" s="152"/>
      <c r="G113" s="159"/>
      <c r="H113" s="171"/>
    </row>
    <row r="114" spans="1:8" ht="21.75" x14ac:dyDescent="0.45">
      <c r="A114" s="172" t="s">
        <v>129</v>
      </c>
      <c r="B114" s="173"/>
      <c r="C114" s="174"/>
      <c r="D114" s="175"/>
      <c r="E114" s="176"/>
      <c r="F114" s="152"/>
      <c r="G114" s="177"/>
      <c r="H114" s="178"/>
    </row>
    <row r="115" spans="1:8" ht="21.75" x14ac:dyDescent="0.45">
      <c r="A115" s="150" t="s">
        <v>115</v>
      </c>
      <c r="B115" s="75" t="s">
        <v>130</v>
      </c>
      <c r="C115" s="77"/>
      <c r="D115" s="31">
        <v>2542620</v>
      </c>
      <c r="E115" s="31">
        <v>0</v>
      </c>
      <c r="F115" s="31">
        <f>E115+'[2]ส.ค. 62'!F115</f>
        <v>2198510</v>
      </c>
      <c r="G115" s="148" t="s">
        <v>108</v>
      </c>
      <c r="H115" s="149">
        <f t="shared" ref="H115:H122" si="9">F115-D115</f>
        <v>-344110</v>
      </c>
    </row>
    <row r="116" spans="1:8" ht="21.75" x14ac:dyDescent="0.45">
      <c r="A116" s="150" t="s">
        <v>117</v>
      </c>
      <c r="B116" s="153" t="s">
        <v>131</v>
      </c>
      <c r="C116" s="179"/>
      <c r="D116" s="31">
        <v>252000</v>
      </c>
      <c r="E116" s="31">
        <v>0</v>
      </c>
      <c r="F116" s="31">
        <f>E116+'[2]ส.ค. 62'!F116</f>
        <v>231000</v>
      </c>
      <c r="G116" s="148" t="s">
        <v>108</v>
      </c>
      <c r="H116" s="149">
        <f t="shared" si="9"/>
        <v>-21000</v>
      </c>
    </row>
    <row r="117" spans="1:8" ht="21.75" x14ac:dyDescent="0.45">
      <c r="A117" s="150" t="s">
        <v>119</v>
      </c>
      <c r="B117" s="153" t="s">
        <v>132</v>
      </c>
      <c r="C117" s="154"/>
      <c r="D117" s="31">
        <v>460440</v>
      </c>
      <c r="E117" s="31">
        <v>0</v>
      </c>
      <c r="F117" s="31">
        <f>E117+'[2]ส.ค. 62'!F117</f>
        <v>421520</v>
      </c>
      <c r="G117" s="148" t="s">
        <v>108</v>
      </c>
      <c r="H117" s="149">
        <f t="shared" si="9"/>
        <v>-38920</v>
      </c>
    </row>
    <row r="118" spans="1:8" ht="21.75" x14ac:dyDescent="0.45">
      <c r="A118" s="150" t="s">
        <v>121</v>
      </c>
      <c r="B118" s="153" t="s">
        <v>133</v>
      </c>
      <c r="C118" s="154"/>
      <c r="D118" s="31">
        <v>840000</v>
      </c>
      <c r="E118" s="31">
        <v>0</v>
      </c>
      <c r="F118" s="31">
        <f>E118+'[2]ส.ค. 62'!F118</f>
        <v>770000</v>
      </c>
      <c r="G118" s="148" t="s">
        <v>108</v>
      </c>
      <c r="H118" s="149">
        <f t="shared" si="9"/>
        <v>-70000</v>
      </c>
    </row>
    <row r="119" spans="1:8" ht="21.75" x14ac:dyDescent="0.45">
      <c r="A119" s="150" t="s">
        <v>123</v>
      </c>
      <c r="B119" s="153" t="s">
        <v>134</v>
      </c>
      <c r="C119" s="179"/>
      <c r="D119" s="31">
        <v>26520</v>
      </c>
      <c r="E119" s="31">
        <v>0</v>
      </c>
      <c r="F119" s="31">
        <f>E119+'[2]ส.ค. 62'!F119</f>
        <v>45140</v>
      </c>
      <c r="G119" s="148" t="s">
        <v>108</v>
      </c>
      <c r="H119" s="149">
        <f t="shared" si="9"/>
        <v>18620</v>
      </c>
    </row>
    <row r="120" spans="1:8" ht="21.75" x14ac:dyDescent="0.45">
      <c r="A120" s="161" t="s">
        <v>135</v>
      </c>
      <c r="B120" s="162"/>
      <c r="C120" s="162"/>
      <c r="D120" s="163">
        <f>SUM(D115:D119)</f>
        <v>4121580</v>
      </c>
      <c r="E120" s="163">
        <f>SUM(E115:E119)</f>
        <v>0</v>
      </c>
      <c r="F120" s="163">
        <f>SUM(F115:F119)</f>
        <v>3666170</v>
      </c>
      <c r="G120" s="164" t="s">
        <v>108</v>
      </c>
      <c r="H120" s="165">
        <f t="shared" si="9"/>
        <v>-455410</v>
      </c>
    </row>
    <row r="121" spans="1:8" ht="21.75" x14ac:dyDescent="0.45">
      <c r="A121" s="180" t="s">
        <v>136</v>
      </c>
      <c r="B121" s="181"/>
      <c r="C121" s="181"/>
      <c r="D121" s="182">
        <f>D112+D120</f>
        <v>6606300</v>
      </c>
      <c r="E121" s="182">
        <f>E112+E120</f>
        <v>0</v>
      </c>
      <c r="F121" s="182">
        <f>F112+F120</f>
        <v>5936630</v>
      </c>
      <c r="G121" s="183" t="s">
        <v>108</v>
      </c>
      <c r="H121" s="184">
        <f t="shared" si="9"/>
        <v>-669670</v>
      </c>
    </row>
    <row r="122" spans="1:8" ht="21.75" x14ac:dyDescent="0.45">
      <c r="A122" s="185" t="s">
        <v>137</v>
      </c>
      <c r="B122" s="186"/>
      <c r="C122" s="187"/>
      <c r="D122" s="188">
        <f>D121</f>
        <v>6606300</v>
      </c>
      <c r="E122" s="188">
        <f>E121</f>
        <v>0</v>
      </c>
      <c r="F122" s="189">
        <f>F121</f>
        <v>5936630</v>
      </c>
      <c r="G122" s="190" t="s">
        <v>108</v>
      </c>
      <c r="H122" s="191">
        <f t="shared" si="9"/>
        <v>-669670</v>
      </c>
    </row>
    <row r="123" spans="1:8" ht="21.75" x14ac:dyDescent="0.45">
      <c r="A123" s="192" t="s">
        <v>138</v>
      </c>
      <c r="B123" s="193"/>
      <c r="C123" s="194"/>
      <c r="D123" s="195"/>
      <c r="E123" s="196"/>
      <c r="F123" s="195"/>
      <c r="G123" s="197"/>
      <c r="H123" s="198"/>
    </row>
    <row r="124" spans="1:8" ht="21.75" x14ac:dyDescent="0.45">
      <c r="A124" s="199" t="s">
        <v>139</v>
      </c>
      <c r="B124" s="200"/>
      <c r="C124" s="200"/>
      <c r="D124" s="21"/>
      <c r="E124" s="201"/>
      <c r="F124" s="22"/>
      <c r="G124" s="202"/>
      <c r="H124" s="22"/>
    </row>
    <row r="125" spans="1:8" ht="21.75" x14ac:dyDescent="0.45">
      <c r="A125" s="143" t="s">
        <v>140</v>
      </c>
      <c r="B125" s="144"/>
      <c r="C125" s="145"/>
      <c r="D125" s="203"/>
      <c r="E125" s="203"/>
      <c r="F125" s="147"/>
      <c r="G125" s="148"/>
      <c r="H125" s="149"/>
    </row>
    <row r="126" spans="1:8" ht="21.75" x14ac:dyDescent="0.45">
      <c r="A126" s="204" t="s">
        <v>141</v>
      </c>
      <c r="B126" s="205"/>
      <c r="C126" s="206"/>
      <c r="D126" s="207">
        <f>D127</f>
        <v>0</v>
      </c>
      <c r="E126" s="207">
        <f>SUM(E127:E128)</f>
        <v>0</v>
      </c>
      <c r="F126" s="208">
        <f>E126+'[2]ส.ค. 62'!F126</f>
        <v>0</v>
      </c>
      <c r="G126" s="209" t="s">
        <v>108</v>
      </c>
      <c r="H126" s="210">
        <f>F126-D126</f>
        <v>0</v>
      </c>
    </row>
    <row r="127" spans="1:8" ht="21.75" x14ac:dyDescent="0.45">
      <c r="A127" s="211"/>
      <c r="B127" s="212" t="s">
        <v>142</v>
      </c>
      <c r="C127" s="213"/>
      <c r="D127" s="214">
        <v>0</v>
      </c>
      <c r="E127" s="214">
        <v>0</v>
      </c>
      <c r="F127" s="215">
        <f>E127+'[2]ส.ค. 62'!F127</f>
        <v>0</v>
      </c>
      <c r="G127" s="216" t="s">
        <v>108</v>
      </c>
      <c r="H127" s="217">
        <f>F127-D127</f>
        <v>0</v>
      </c>
    </row>
    <row r="128" spans="1:8" ht="21.75" x14ac:dyDescent="0.45">
      <c r="A128" s="211"/>
      <c r="B128" s="218"/>
      <c r="C128" s="213"/>
      <c r="D128" s="203"/>
      <c r="E128" s="203"/>
      <c r="F128" s="147"/>
      <c r="G128" s="148"/>
      <c r="H128" s="149"/>
    </row>
    <row r="129" spans="1:8" ht="21.75" x14ac:dyDescent="0.45">
      <c r="A129" s="204" t="s">
        <v>143</v>
      </c>
      <c r="B129" s="205"/>
      <c r="C129" s="206"/>
      <c r="D129" s="207">
        <f>SUM(D130:D132)</f>
        <v>79720</v>
      </c>
      <c r="E129" s="207">
        <f>SUM(E130:E132)</f>
        <v>0</v>
      </c>
      <c r="F129" s="208">
        <f>SUM(F130:F132)</f>
        <v>73200</v>
      </c>
      <c r="G129" s="209" t="s">
        <v>108</v>
      </c>
      <c r="H129" s="210">
        <f t="shared" ref="H129:H134" si="10">F129-D129</f>
        <v>-6520</v>
      </c>
    </row>
    <row r="130" spans="1:8" ht="21.75" x14ac:dyDescent="0.45">
      <c r="A130" s="219"/>
      <c r="B130" s="212" t="s">
        <v>144</v>
      </c>
      <c r="C130" s="220"/>
      <c r="D130" s="203">
        <v>29720</v>
      </c>
      <c r="E130" s="203">
        <v>0</v>
      </c>
      <c r="F130" s="221">
        <f>E130+'[2]ส.ค. 62'!F130</f>
        <v>27600</v>
      </c>
      <c r="G130" s="148" t="s">
        <v>108</v>
      </c>
      <c r="H130" s="149">
        <f t="shared" si="10"/>
        <v>-2120</v>
      </c>
    </row>
    <row r="131" spans="1:8" ht="21.75" x14ac:dyDescent="0.45">
      <c r="A131" s="219"/>
      <c r="B131" s="212" t="s">
        <v>145</v>
      </c>
      <c r="C131" s="220"/>
      <c r="D131" s="203">
        <v>50000</v>
      </c>
      <c r="E131" s="203">
        <v>0</v>
      </c>
      <c r="F131" s="221">
        <f>E131+'[2]ส.ค. 62'!F131</f>
        <v>45600</v>
      </c>
      <c r="G131" s="148" t="s">
        <v>108</v>
      </c>
      <c r="H131" s="149">
        <f t="shared" si="10"/>
        <v>-4400</v>
      </c>
    </row>
    <row r="132" spans="1:8" ht="21.75" x14ac:dyDescent="0.45">
      <c r="A132" s="219"/>
      <c r="B132" s="212" t="s">
        <v>146</v>
      </c>
      <c r="C132" s="220"/>
      <c r="D132" s="203">
        <v>0</v>
      </c>
      <c r="E132" s="203">
        <v>0</v>
      </c>
      <c r="F132" s="221">
        <f>E132+'[2]พ.ค. 62'!F132</f>
        <v>0</v>
      </c>
      <c r="G132" s="148" t="s">
        <v>108</v>
      </c>
      <c r="H132" s="149">
        <f t="shared" si="10"/>
        <v>0</v>
      </c>
    </row>
    <row r="133" spans="1:8" ht="21.75" x14ac:dyDescent="0.45">
      <c r="A133" s="204" t="s">
        <v>147</v>
      </c>
      <c r="B133" s="205"/>
      <c r="C133" s="206"/>
      <c r="D133" s="207">
        <f>D134</f>
        <v>240000</v>
      </c>
      <c r="E133" s="207">
        <f>E134</f>
        <v>0</v>
      </c>
      <c r="F133" s="208">
        <f>SUM(F134)</f>
        <v>213900</v>
      </c>
      <c r="G133" s="209" t="s">
        <v>108</v>
      </c>
      <c r="H133" s="210">
        <f t="shared" si="10"/>
        <v>-26100</v>
      </c>
    </row>
    <row r="134" spans="1:8" ht="21.75" x14ac:dyDescent="0.45">
      <c r="A134" s="150"/>
      <c r="B134" s="212" t="s">
        <v>148</v>
      </c>
      <c r="C134" s="154"/>
      <c r="D134" s="203">
        <v>240000</v>
      </c>
      <c r="E134" s="203">
        <v>0</v>
      </c>
      <c r="F134" s="221">
        <f>E134+'[2]ส.ค. 62'!F134</f>
        <v>213900</v>
      </c>
      <c r="G134" s="148" t="s">
        <v>108</v>
      </c>
      <c r="H134" s="149">
        <f t="shared" si="10"/>
        <v>-26100</v>
      </c>
    </row>
    <row r="135" spans="1:8" ht="21.75" x14ac:dyDescent="0.45">
      <c r="A135" s="150"/>
      <c r="B135" s="212"/>
      <c r="C135" s="154"/>
      <c r="D135" s="203"/>
      <c r="E135" s="203"/>
      <c r="F135" s="208"/>
      <c r="G135" s="148"/>
      <c r="H135" s="149"/>
    </row>
    <row r="136" spans="1:8" ht="21.75" x14ac:dyDescent="0.45">
      <c r="A136" s="204" t="s">
        <v>149</v>
      </c>
      <c r="B136" s="205"/>
      <c r="C136" s="206"/>
      <c r="D136" s="207">
        <f>D137</f>
        <v>50000</v>
      </c>
      <c r="E136" s="207">
        <f>E137</f>
        <v>0</v>
      </c>
      <c r="F136" s="208">
        <f>F137</f>
        <v>30600</v>
      </c>
      <c r="G136" s="209" t="s">
        <v>108</v>
      </c>
      <c r="H136" s="210">
        <f>F136-D136</f>
        <v>-19400</v>
      </c>
    </row>
    <row r="137" spans="1:8" ht="21.75" x14ac:dyDescent="0.45">
      <c r="A137" s="150"/>
      <c r="B137" s="212" t="s">
        <v>150</v>
      </c>
      <c r="C137" s="154"/>
      <c r="D137" s="203">
        <v>50000</v>
      </c>
      <c r="E137" s="203">
        <v>0</v>
      </c>
      <c r="F137" s="221">
        <f>E137+'[2]ส.ค. 62'!F137</f>
        <v>30600</v>
      </c>
      <c r="G137" s="148" t="s">
        <v>108</v>
      </c>
      <c r="H137" s="149">
        <f>F137-D137</f>
        <v>-19400</v>
      </c>
    </row>
    <row r="138" spans="1:8" ht="21.75" x14ac:dyDescent="0.45">
      <c r="A138" s="150"/>
      <c r="B138" s="212"/>
      <c r="C138" s="154"/>
      <c r="D138" s="203"/>
      <c r="E138" s="203"/>
      <c r="F138" s="31"/>
      <c r="G138" s="148"/>
      <c r="H138" s="149"/>
    </row>
    <row r="139" spans="1:8" ht="21.75" x14ac:dyDescent="0.45">
      <c r="A139" s="161" t="s">
        <v>151</v>
      </c>
      <c r="B139" s="162"/>
      <c r="C139" s="162"/>
      <c r="D139" s="163">
        <f>D126+D129+D133+D136</f>
        <v>369720</v>
      </c>
      <c r="E139" s="163">
        <f>E126+E129+E133+E136</f>
        <v>0</v>
      </c>
      <c r="F139" s="163">
        <f>F129+F133+F136</f>
        <v>317700</v>
      </c>
      <c r="G139" s="164" t="s">
        <v>108</v>
      </c>
      <c r="H139" s="165">
        <f>F139-D139</f>
        <v>-52020</v>
      </c>
    </row>
    <row r="140" spans="1:8" ht="21.75" x14ac:dyDescent="0.45">
      <c r="A140" s="166" t="s">
        <v>152</v>
      </c>
      <c r="B140" s="167"/>
      <c r="C140" s="168"/>
      <c r="D140" s="203"/>
      <c r="E140" s="203"/>
      <c r="F140" s="147"/>
      <c r="G140" s="159"/>
      <c r="H140" s="171"/>
    </row>
    <row r="141" spans="1:8" ht="21.75" x14ac:dyDescent="0.45">
      <c r="A141" s="222" t="s">
        <v>153</v>
      </c>
      <c r="B141" s="223"/>
      <c r="C141" s="224"/>
      <c r="D141" s="203"/>
      <c r="E141" s="203"/>
      <c r="F141" s="147"/>
      <c r="G141" s="148"/>
      <c r="H141" s="149"/>
    </row>
    <row r="142" spans="1:8" ht="21.75" x14ac:dyDescent="0.45">
      <c r="A142" s="225" t="s">
        <v>154</v>
      </c>
      <c r="B142" s="226"/>
      <c r="C142" s="227"/>
      <c r="D142" s="203">
        <v>55000</v>
      </c>
      <c r="E142" s="31">
        <v>3000</v>
      </c>
      <c r="F142" s="31">
        <f>E142+'[2]ส.ค. 62'!F142</f>
        <v>50850</v>
      </c>
      <c r="G142" s="148" t="s">
        <v>108</v>
      </c>
      <c r="H142" s="149">
        <f>F142-D142</f>
        <v>-4150</v>
      </c>
    </row>
    <row r="143" spans="1:8" ht="21.75" x14ac:dyDescent="0.45">
      <c r="A143" s="225" t="s">
        <v>155</v>
      </c>
      <c r="B143" s="226"/>
      <c r="C143" s="227"/>
      <c r="D143" s="203">
        <v>65000</v>
      </c>
      <c r="E143" s="31">
        <v>1500</v>
      </c>
      <c r="F143" s="31">
        <f>E143+'[2]ส.ค. 62'!F143</f>
        <v>64700</v>
      </c>
      <c r="G143" s="148" t="s">
        <v>108</v>
      </c>
      <c r="H143" s="149">
        <f>F143-D143</f>
        <v>-300</v>
      </c>
    </row>
    <row r="144" spans="1:8" ht="21.75" x14ac:dyDescent="0.45">
      <c r="A144" s="225" t="s">
        <v>156</v>
      </c>
      <c r="B144" s="226"/>
      <c r="C144" s="227"/>
      <c r="D144" s="203">
        <v>168000</v>
      </c>
      <c r="E144" s="31">
        <v>15000</v>
      </c>
      <c r="F144" s="31">
        <f>E144+'[2]ส.ค. 62'!F144</f>
        <v>158000</v>
      </c>
      <c r="G144" s="148" t="s">
        <v>108</v>
      </c>
      <c r="H144" s="149">
        <f>F144-D144</f>
        <v>-10000</v>
      </c>
    </row>
    <row r="145" spans="1:8" ht="21.75" x14ac:dyDescent="0.45">
      <c r="A145" s="225" t="s">
        <v>157</v>
      </c>
      <c r="B145" s="226"/>
      <c r="C145" s="227"/>
      <c r="D145" s="203">
        <v>30000</v>
      </c>
      <c r="E145" s="31">
        <v>0</v>
      </c>
      <c r="F145" s="31">
        <f>E145+'[2]ส.ค. 62'!F145</f>
        <v>0</v>
      </c>
      <c r="G145" s="148" t="s">
        <v>108</v>
      </c>
      <c r="H145" s="149">
        <f>F145-D145</f>
        <v>-30000</v>
      </c>
    </row>
    <row r="146" spans="1:8" ht="21.75" x14ac:dyDescent="0.45">
      <c r="A146" s="225" t="s">
        <v>158</v>
      </c>
      <c r="B146" s="226"/>
      <c r="C146" s="227"/>
      <c r="D146" s="203">
        <v>0</v>
      </c>
      <c r="E146" s="31">
        <v>0</v>
      </c>
      <c r="F146" s="31">
        <f>E146+'[2]ส.ค. 62'!F146</f>
        <v>0</v>
      </c>
      <c r="G146" s="148" t="s">
        <v>108</v>
      </c>
      <c r="H146" s="149">
        <f>F146-D146</f>
        <v>0</v>
      </c>
    </row>
    <row r="147" spans="1:8" ht="21.75" x14ac:dyDescent="0.45">
      <c r="A147" s="161" t="s">
        <v>21</v>
      </c>
      <c r="B147" s="162"/>
      <c r="C147" s="228"/>
      <c r="D147" s="163">
        <f>SUM(D142:D146)</f>
        <v>318000</v>
      </c>
      <c r="E147" s="163">
        <f>SUM(E142:E146)</f>
        <v>19500</v>
      </c>
      <c r="F147" s="163">
        <f>SUM(F142:F146)</f>
        <v>273550</v>
      </c>
      <c r="G147" s="229" t="str">
        <f>IF(F147&lt;C147,"+","-")</f>
        <v>-</v>
      </c>
      <c r="H147" s="230">
        <f>SUM(H142:H146)</f>
        <v>-44450</v>
      </c>
    </row>
    <row r="148" spans="1:8" ht="21.75" x14ac:dyDescent="0.45">
      <c r="A148" s="231" t="s">
        <v>159</v>
      </c>
      <c r="B148" s="232"/>
      <c r="C148" s="233"/>
      <c r="D148" s="203"/>
      <c r="E148" s="203"/>
      <c r="F148" s="147"/>
      <c r="G148" s="148"/>
      <c r="H148" s="149"/>
    </row>
    <row r="149" spans="1:8" ht="21.75" x14ac:dyDescent="0.45">
      <c r="A149" s="225" t="s">
        <v>160</v>
      </c>
      <c r="B149" s="226"/>
      <c r="C149" s="227"/>
      <c r="D149" s="203">
        <v>20300</v>
      </c>
      <c r="E149" s="31">
        <v>0</v>
      </c>
      <c r="F149" s="31">
        <f>E149+'[2]ส.ค. 62'!F149</f>
        <v>10000</v>
      </c>
      <c r="G149" s="148" t="s">
        <v>108</v>
      </c>
      <c r="H149" s="149">
        <f>F149-D149</f>
        <v>-10300</v>
      </c>
    </row>
    <row r="150" spans="1:8" ht="21.75" x14ac:dyDescent="0.45">
      <c r="A150" s="225" t="s">
        <v>161</v>
      </c>
      <c r="B150" s="226"/>
      <c r="C150" s="227"/>
      <c r="D150" s="203">
        <v>24000</v>
      </c>
      <c r="E150" s="31">
        <v>0</v>
      </c>
      <c r="F150" s="31">
        <f>E150+'[2]ส.ค. 62'!F150</f>
        <v>23240</v>
      </c>
      <c r="G150" s="148" t="s">
        <v>108</v>
      </c>
      <c r="H150" s="149">
        <f>F150-D150</f>
        <v>-760</v>
      </c>
    </row>
    <row r="151" spans="1:8" ht="21.75" x14ac:dyDescent="0.45">
      <c r="A151" s="161" t="s">
        <v>21</v>
      </c>
      <c r="B151" s="162"/>
      <c r="C151" s="162"/>
      <c r="D151" s="163">
        <f>SUM(D149:D150)</f>
        <v>44300</v>
      </c>
      <c r="E151" s="163">
        <f>SUM(E149:E150)</f>
        <v>0</v>
      </c>
      <c r="F151" s="163">
        <f>SUM(F149:F150)</f>
        <v>33240</v>
      </c>
      <c r="G151" s="229" t="str">
        <f>IF(F151&lt;C151,"+","-")</f>
        <v>-</v>
      </c>
      <c r="H151" s="230">
        <f>SUM(H149:H150)</f>
        <v>-11060</v>
      </c>
    </row>
    <row r="152" spans="1:8" ht="21.75" x14ac:dyDescent="0.45">
      <c r="A152" s="234" t="s">
        <v>162</v>
      </c>
      <c r="B152" s="235"/>
      <c r="C152" s="235"/>
      <c r="D152" s="236"/>
      <c r="E152" s="203"/>
      <c r="F152" s="147"/>
      <c r="G152" s="148"/>
      <c r="H152" s="149"/>
    </row>
    <row r="153" spans="1:8" ht="21.75" x14ac:dyDescent="0.45">
      <c r="A153" s="225" t="s">
        <v>163</v>
      </c>
      <c r="B153" s="226"/>
      <c r="C153" s="227"/>
      <c r="D153" s="237">
        <v>50000</v>
      </c>
      <c r="E153" s="237">
        <v>0</v>
      </c>
      <c r="F153" s="238">
        <f>E153+'[2]ส.ค. 62'!F153</f>
        <v>45344</v>
      </c>
      <c r="G153" s="239" t="s">
        <v>108</v>
      </c>
      <c r="H153" s="240">
        <f>F153-D153</f>
        <v>-4656</v>
      </c>
    </row>
    <row r="154" spans="1:8" ht="21.75" x14ac:dyDescent="0.45">
      <c r="A154" s="241" t="s">
        <v>164</v>
      </c>
      <c r="B154" s="242"/>
      <c r="C154" s="243"/>
      <c r="D154" s="237">
        <v>169360</v>
      </c>
      <c r="E154" s="237">
        <v>0</v>
      </c>
      <c r="F154" s="238">
        <f>E154+'[2]ส.ค. 62'!F154</f>
        <v>0</v>
      </c>
      <c r="G154" s="239" t="s">
        <v>108</v>
      </c>
      <c r="H154" s="240">
        <f>F154-D154</f>
        <v>-169360</v>
      </c>
    </row>
    <row r="155" spans="1:8" ht="21.75" x14ac:dyDescent="0.45">
      <c r="A155" s="244" t="s">
        <v>165</v>
      </c>
      <c r="B155" s="245"/>
      <c r="C155" s="246"/>
      <c r="D155" s="237">
        <v>20000</v>
      </c>
      <c r="E155" s="237">
        <v>0</v>
      </c>
      <c r="F155" s="238">
        <f>E155+'[2]ส.ค. 62'!F155</f>
        <v>0</v>
      </c>
      <c r="G155" s="239" t="s">
        <v>108</v>
      </c>
      <c r="H155" s="240">
        <f t="shared" ref="H155:H156" si="11">F155-D155</f>
        <v>-20000</v>
      </c>
    </row>
    <row r="156" spans="1:8" ht="21.75" x14ac:dyDescent="0.45">
      <c r="A156" s="241" t="s">
        <v>166</v>
      </c>
      <c r="B156" s="242"/>
      <c r="C156" s="243"/>
      <c r="D156" s="237">
        <v>264540</v>
      </c>
      <c r="E156" s="237">
        <v>0</v>
      </c>
      <c r="F156" s="238">
        <f>E156+'[2]ส.ค. 62'!F156</f>
        <v>264540</v>
      </c>
      <c r="G156" s="239" t="s">
        <v>108</v>
      </c>
      <c r="H156" s="240">
        <f t="shared" si="11"/>
        <v>0</v>
      </c>
    </row>
    <row r="157" spans="1:8" ht="21.75" x14ac:dyDescent="0.45">
      <c r="A157" s="241" t="s">
        <v>167</v>
      </c>
      <c r="B157" s="242"/>
      <c r="C157" s="243"/>
      <c r="D157" s="237">
        <v>20000</v>
      </c>
      <c r="E157" s="237">
        <v>0</v>
      </c>
      <c r="F157" s="238">
        <f>E157+'[2]ส.ค. 62'!F157</f>
        <v>0</v>
      </c>
      <c r="G157" s="239" t="s">
        <v>108</v>
      </c>
      <c r="H157" s="240">
        <f>F157-D157</f>
        <v>-20000</v>
      </c>
    </row>
    <row r="158" spans="1:8" ht="21.75" x14ac:dyDescent="0.45">
      <c r="A158" s="247" t="s">
        <v>168</v>
      </c>
      <c r="B158" s="248"/>
      <c r="C158" s="249"/>
      <c r="D158" s="237">
        <v>20000</v>
      </c>
      <c r="E158" s="237">
        <v>0</v>
      </c>
      <c r="F158" s="238">
        <f>E158+'[2]ส.ค. 62'!F158</f>
        <v>0</v>
      </c>
      <c r="G158" s="239" t="s">
        <v>108</v>
      </c>
      <c r="H158" s="240">
        <f>F158-D158</f>
        <v>-20000</v>
      </c>
    </row>
    <row r="159" spans="1:8" ht="21.75" x14ac:dyDescent="0.45">
      <c r="A159" s="161" t="s">
        <v>21</v>
      </c>
      <c r="B159" s="162"/>
      <c r="C159" s="162"/>
      <c r="D159" s="163">
        <f>SUM(D153:D158)</f>
        <v>543900</v>
      </c>
      <c r="E159" s="163">
        <f>SUM(E153:E158)</f>
        <v>0</v>
      </c>
      <c r="F159" s="163">
        <f>SUM(F153:F158)</f>
        <v>309884</v>
      </c>
      <c r="G159" s="164" t="s">
        <v>108</v>
      </c>
      <c r="H159" s="165">
        <f>SUM(H153:H158)</f>
        <v>-234016</v>
      </c>
    </row>
    <row r="160" spans="1:8" ht="21.75" x14ac:dyDescent="0.45">
      <c r="A160" s="231" t="s">
        <v>169</v>
      </c>
      <c r="B160" s="232"/>
      <c r="C160" s="233"/>
      <c r="D160" s="203"/>
      <c r="E160" s="203"/>
      <c r="F160" s="147"/>
      <c r="G160" s="159"/>
      <c r="H160" s="171"/>
    </row>
    <row r="161" spans="1:8" ht="21.75" x14ac:dyDescent="0.45">
      <c r="A161" s="47" t="s">
        <v>170</v>
      </c>
      <c r="B161" s="75"/>
      <c r="C161" s="77"/>
      <c r="D161" s="203">
        <v>130000</v>
      </c>
      <c r="E161" s="203">
        <v>0</v>
      </c>
      <c r="F161" s="147">
        <f>E161+'[2]ส.ค. 62'!F161</f>
        <v>96427</v>
      </c>
      <c r="G161" s="148" t="s">
        <v>108</v>
      </c>
      <c r="H161" s="149">
        <f>F161-D161</f>
        <v>-33573</v>
      </c>
    </row>
    <row r="162" spans="1:8" ht="21.75" x14ac:dyDescent="0.45">
      <c r="A162" s="47" t="s">
        <v>171</v>
      </c>
      <c r="B162" s="75"/>
      <c r="C162" s="77"/>
      <c r="D162" s="203"/>
      <c r="E162" s="203"/>
      <c r="F162" s="147"/>
      <c r="G162" s="148"/>
      <c r="H162" s="149"/>
    </row>
    <row r="163" spans="1:8" ht="21.75" x14ac:dyDescent="0.45">
      <c r="A163" s="47" t="s">
        <v>172</v>
      </c>
      <c r="B163" s="75"/>
      <c r="C163" s="77"/>
      <c r="D163" s="203"/>
      <c r="E163" s="203"/>
      <c r="F163" s="147"/>
      <c r="G163" s="148"/>
      <c r="H163" s="149"/>
    </row>
    <row r="164" spans="1:8" ht="21.75" x14ac:dyDescent="0.45">
      <c r="A164" s="250"/>
      <c r="B164" s="251"/>
      <c r="C164" s="252"/>
      <c r="D164" s="203"/>
      <c r="E164" s="203"/>
      <c r="F164" s="147"/>
      <c r="G164" s="148"/>
      <c r="H164" s="149"/>
    </row>
    <row r="165" spans="1:8" ht="21.75" x14ac:dyDescent="0.45">
      <c r="A165" s="161" t="s">
        <v>21</v>
      </c>
      <c r="B165" s="162"/>
      <c r="C165" s="162"/>
      <c r="D165" s="163">
        <f>D161+D164</f>
        <v>130000</v>
      </c>
      <c r="E165" s="163">
        <f>SUM(E161:E164)</f>
        <v>0</v>
      </c>
      <c r="F165" s="163">
        <f>SUM(F161:F164)</f>
        <v>96427</v>
      </c>
      <c r="G165" s="164" t="s">
        <v>108</v>
      </c>
      <c r="H165" s="165">
        <f>F165-D165</f>
        <v>-33573</v>
      </c>
    </row>
    <row r="166" spans="1:8" ht="21.75" x14ac:dyDescent="0.45">
      <c r="A166" s="161" t="s">
        <v>173</v>
      </c>
      <c r="B166" s="162"/>
      <c r="C166" s="162"/>
      <c r="D166" s="163">
        <f>D147+D151+D159+D165</f>
        <v>1036200</v>
      </c>
      <c r="E166" s="163">
        <f>E147+E151+E159+E165</f>
        <v>19500</v>
      </c>
      <c r="F166" s="163">
        <f>F147+F151+F159+F165</f>
        <v>713101</v>
      </c>
      <c r="G166" s="164" t="s">
        <v>108</v>
      </c>
      <c r="H166" s="165">
        <f>F166-D166</f>
        <v>-323099</v>
      </c>
    </row>
    <row r="167" spans="1:8" ht="21.75" x14ac:dyDescent="0.45">
      <c r="A167" s="166" t="s">
        <v>174</v>
      </c>
      <c r="B167" s="167"/>
      <c r="C167" s="168"/>
      <c r="D167" s="253"/>
      <c r="E167" s="253"/>
      <c r="F167" s="195"/>
      <c r="G167" s="254"/>
      <c r="H167" s="255"/>
    </row>
    <row r="168" spans="1:8" ht="21.75" x14ac:dyDescent="0.45">
      <c r="A168" s="256" t="s">
        <v>115</v>
      </c>
      <c r="B168" s="257" t="s">
        <v>175</v>
      </c>
      <c r="C168" s="258"/>
      <c r="D168" s="31">
        <v>100000</v>
      </c>
      <c r="E168" s="31">
        <v>0</v>
      </c>
      <c r="F168" s="147">
        <f>E168+'[2]ส.ค. 62'!F168</f>
        <v>77898</v>
      </c>
      <c r="G168" s="259" t="s">
        <v>108</v>
      </c>
      <c r="H168" s="149">
        <f t="shared" ref="H168:H175" si="12">F168-D168</f>
        <v>-22102</v>
      </c>
    </row>
    <row r="169" spans="1:8" ht="21.75" x14ac:dyDescent="0.45">
      <c r="A169" s="256" t="s">
        <v>117</v>
      </c>
      <c r="B169" s="257" t="s">
        <v>176</v>
      </c>
      <c r="C169" s="258"/>
      <c r="D169" s="31">
        <v>21200</v>
      </c>
      <c r="E169" s="31">
        <v>0</v>
      </c>
      <c r="F169" s="147">
        <f>E169+'[2]ส.ค. 62'!F169</f>
        <v>21199</v>
      </c>
      <c r="G169" s="259" t="s">
        <v>108</v>
      </c>
      <c r="H169" s="149">
        <f t="shared" si="12"/>
        <v>-1</v>
      </c>
    </row>
    <row r="170" spans="1:8" ht="21.75" x14ac:dyDescent="0.45">
      <c r="A170" s="256" t="s">
        <v>119</v>
      </c>
      <c r="B170" s="257" t="s">
        <v>177</v>
      </c>
      <c r="C170" s="257"/>
      <c r="D170" s="31">
        <v>5000</v>
      </c>
      <c r="E170" s="31">
        <v>0</v>
      </c>
      <c r="F170" s="147">
        <f>E170+'[2]ส.ค. 62'!F170</f>
        <v>0</v>
      </c>
      <c r="G170" s="259" t="s">
        <v>108</v>
      </c>
      <c r="H170" s="149">
        <f t="shared" si="12"/>
        <v>-5000</v>
      </c>
    </row>
    <row r="171" spans="1:8" ht="21.75" x14ac:dyDescent="0.45">
      <c r="A171" s="256" t="s">
        <v>121</v>
      </c>
      <c r="B171" s="218" t="s">
        <v>178</v>
      </c>
      <c r="C171" s="257"/>
      <c r="D171" s="31">
        <v>120000</v>
      </c>
      <c r="E171" s="31">
        <v>0</v>
      </c>
      <c r="F171" s="147">
        <f>E171+'[2]ส.ค. 62'!F171</f>
        <v>74063</v>
      </c>
      <c r="G171" s="259" t="s">
        <v>108</v>
      </c>
      <c r="H171" s="149">
        <f t="shared" si="12"/>
        <v>-45937</v>
      </c>
    </row>
    <row r="172" spans="1:8" ht="21.75" x14ac:dyDescent="0.45">
      <c r="A172" s="256" t="s">
        <v>123</v>
      </c>
      <c r="B172" s="257" t="s">
        <v>179</v>
      </c>
      <c r="C172" s="260"/>
      <c r="D172" s="261">
        <v>30000</v>
      </c>
      <c r="E172" s="31">
        <v>0</v>
      </c>
      <c r="F172" s="147">
        <f>E172+'[2]ส.ค. 62'!F172</f>
        <v>21400</v>
      </c>
      <c r="G172" s="259" t="s">
        <v>108</v>
      </c>
      <c r="H172" s="149">
        <f t="shared" si="12"/>
        <v>-8600</v>
      </c>
    </row>
    <row r="173" spans="1:8" ht="21.75" x14ac:dyDescent="0.45">
      <c r="A173" s="256" t="s">
        <v>125</v>
      </c>
      <c r="B173" s="257" t="s">
        <v>180</v>
      </c>
      <c r="C173" s="257"/>
      <c r="D173" s="31">
        <v>37800</v>
      </c>
      <c r="E173" s="31">
        <v>0</v>
      </c>
      <c r="F173" s="147">
        <f>E173+'[2]ส.ค. 62'!F173</f>
        <v>27705</v>
      </c>
      <c r="G173" s="259" t="s">
        <v>108</v>
      </c>
      <c r="H173" s="149">
        <f t="shared" si="12"/>
        <v>-10095</v>
      </c>
    </row>
    <row r="174" spans="1:8" ht="21.75" x14ac:dyDescent="0.45">
      <c r="A174" s="262" t="s">
        <v>181</v>
      </c>
      <c r="B174" s="263"/>
      <c r="C174" s="264"/>
      <c r="D174" s="265">
        <f>SUM(D168:D173)</f>
        <v>314000</v>
      </c>
      <c r="E174" s="265">
        <f>SUM(E168:E173)</f>
        <v>0</v>
      </c>
      <c r="F174" s="265">
        <f>SUM(F168:F173)</f>
        <v>222265</v>
      </c>
      <c r="G174" s="266" t="str">
        <f>IF(F174&lt;C174,"+","-")</f>
        <v>-</v>
      </c>
      <c r="H174" s="267">
        <f t="shared" si="12"/>
        <v>-91735</v>
      </c>
    </row>
    <row r="175" spans="1:8" ht="21.75" x14ac:dyDescent="0.45">
      <c r="A175" s="180" t="s">
        <v>182</v>
      </c>
      <c r="B175" s="181"/>
      <c r="C175" s="181"/>
      <c r="D175" s="182">
        <f>D139+D166+D174</f>
        <v>1719920</v>
      </c>
      <c r="E175" s="182">
        <f>E139+E166+E174</f>
        <v>19500</v>
      </c>
      <c r="F175" s="182">
        <f>F139+F166+F174</f>
        <v>1253066</v>
      </c>
      <c r="G175" s="268" t="s">
        <v>108</v>
      </c>
      <c r="H175" s="269">
        <f t="shared" si="12"/>
        <v>-466854</v>
      </c>
    </row>
    <row r="176" spans="1:8" ht="21.75" x14ac:dyDescent="0.45">
      <c r="A176" s="166" t="s">
        <v>183</v>
      </c>
      <c r="B176" s="167"/>
      <c r="C176" s="168"/>
      <c r="D176" s="270"/>
      <c r="E176" s="270"/>
      <c r="F176" s="271"/>
      <c r="G176" s="272"/>
      <c r="H176" s="273"/>
    </row>
    <row r="177" spans="1:8" ht="21.75" x14ac:dyDescent="0.45">
      <c r="A177" s="47" t="s">
        <v>184</v>
      </c>
      <c r="B177" s="75"/>
      <c r="C177" s="77"/>
      <c r="D177" s="31">
        <v>600000</v>
      </c>
      <c r="E177" s="31">
        <v>0</v>
      </c>
      <c r="F177" s="31">
        <f>E177+'[2]ส.ค. 62'!F177</f>
        <v>529232.77</v>
      </c>
      <c r="G177" s="148" t="s">
        <v>108</v>
      </c>
      <c r="H177" s="149">
        <f t="shared" ref="H177:H182" si="13">F177-D177</f>
        <v>-70767.229999999981</v>
      </c>
    </row>
    <row r="178" spans="1:8" ht="21.75" x14ac:dyDescent="0.45">
      <c r="A178" s="47" t="s">
        <v>185</v>
      </c>
      <c r="B178" s="75"/>
      <c r="C178" s="77"/>
      <c r="D178" s="31">
        <v>15000</v>
      </c>
      <c r="E178" s="31">
        <v>0</v>
      </c>
      <c r="F178" s="31">
        <f>E178+'[2]ส.ค. 62'!F178</f>
        <v>3221.7700000000004</v>
      </c>
      <c r="G178" s="148" t="s">
        <v>108</v>
      </c>
      <c r="H178" s="149">
        <f t="shared" si="13"/>
        <v>-11778.23</v>
      </c>
    </row>
    <row r="179" spans="1:8" ht="21.75" x14ac:dyDescent="0.45">
      <c r="A179" s="47" t="s">
        <v>186</v>
      </c>
      <c r="B179" s="75"/>
      <c r="C179" s="77"/>
      <c r="D179" s="31">
        <v>5000</v>
      </c>
      <c r="E179" s="31">
        <v>0</v>
      </c>
      <c r="F179" s="31">
        <f>E179+'[2]ส.ค. 62'!F179</f>
        <v>0</v>
      </c>
      <c r="G179" s="148" t="s">
        <v>108</v>
      </c>
      <c r="H179" s="149">
        <f t="shared" si="13"/>
        <v>-5000</v>
      </c>
    </row>
    <row r="180" spans="1:8" ht="21.75" x14ac:dyDescent="0.45">
      <c r="A180" s="250" t="s">
        <v>187</v>
      </c>
      <c r="B180" s="251"/>
      <c r="C180" s="252"/>
      <c r="D180" s="31">
        <v>100000</v>
      </c>
      <c r="E180" s="31">
        <v>0</v>
      </c>
      <c r="F180" s="31">
        <f>E180+'[2]ส.ค. 62'!F180</f>
        <v>77482.05</v>
      </c>
      <c r="G180" s="148" t="s">
        <v>108</v>
      </c>
      <c r="H180" s="274">
        <f t="shared" si="13"/>
        <v>-22517.949999999997</v>
      </c>
    </row>
    <row r="181" spans="1:8" ht="21.75" x14ac:dyDescent="0.45">
      <c r="A181" s="262" t="s">
        <v>188</v>
      </c>
      <c r="B181" s="263"/>
      <c r="C181" s="263"/>
      <c r="D181" s="265">
        <f>SUM(D177:D180)</f>
        <v>720000</v>
      </c>
      <c r="E181" s="265">
        <f>SUM(E177:E180)</f>
        <v>0</v>
      </c>
      <c r="F181" s="265">
        <f>SUM(F177:F180)</f>
        <v>609936.59000000008</v>
      </c>
      <c r="G181" s="275" t="s">
        <v>108</v>
      </c>
      <c r="H181" s="267">
        <f t="shared" si="13"/>
        <v>-110063.40999999992</v>
      </c>
    </row>
    <row r="182" spans="1:8" ht="21.75" x14ac:dyDescent="0.45">
      <c r="A182" s="276" t="s">
        <v>189</v>
      </c>
      <c r="B182" s="277"/>
      <c r="C182" s="278"/>
      <c r="D182" s="279">
        <f>D175+D181</f>
        <v>2439920</v>
      </c>
      <c r="E182" s="279">
        <f>E175+E181</f>
        <v>19500</v>
      </c>
      <c r="F182" s="279">
        <f>F175+F181</f>
        <v>1863002.59</v>
      </c>
      <c r="G182" s="280" t="s">
        <v>108</v>
      </c>
      <c r="H182" s="281">
        <f t="shared" si="13"/>
        <v>-576917.40999999992</v>
      </c>
    </row>
    <row r="183" spans="1:8" ht="21.75" x14ac:dyDescent="0.45">
      <c r="A183" s="133" t="s">
        <v>190</v>
      </c>
      <c r="B183" s="134"/>
      <c r="C183" s="135"/>
      <c r="D183" s="282"/>
      <c r="E183" s="282"/>
      <c r="F183" s="282"/>
      <c r="G183" s="283"/>
      <c r="H183" s="284"/>
    </row>
    <row r="184" spans="1:8" ht="21.75" x14ac:dyDescent="0.45">
      <c r="A184" s="166" t="s">
        <v>191</v>
      </c>
      <c r="B184" s="167"/>
      <c r="C184" s="168"/>
      <c r="D184" s="282"/>
      <c r="E184" s="282"/>
      <c r="F184" s="282"/>
      <c r="G184" s="285"/>
      <c r="H184" s="284"/>
    </row>
    <row r="185" spans="1:8" ht="21.75" x14ac:dyDescent="0.45">
      <c r="A185" s="286" t="s">
        <v>192</v>
      </c>
      <c r="B185" s="287"/>
      <c r="C185" s="288"/>
      <c r="D185" s="208">
        <f>SUM(D186:D189)</f>
        <v>66000</v>
      </c>
      <c r="E185" s="208">
        <f>SUM(E186:E189)</f>
        <v>0</v>
      </c>
      <c r="F185" s="289">
        <f>E185+'[2]ส.ค. 62'!F185</f>
        <v>5500</v>
      </c>
      <c r="G185" s="209" t="s">
        <v>108</v>
      </c>
      <c r="H185" s="210">
        <f>F185-D185</f>
        <v>-60500</v>
      </c>
    </row>
    <row r="186" spans="1:8" ht="21.75" x14ac:dyDescent="0.45">
      <c r="A186" s="256" t="s">
        <v>115</v>
      </c>
      <c r="B186" s="290" t="s">
        <v>193</v>
      </c>
      <c r="C186" s="291"/>
      <c r="D186" s="31">
        <v>30000</v>
      </c>
      <c r="E186" s="31">
        <v>0</v>
      </c>
      <c r="F186" s="147">
        <f>E186+'[2]ส.ค. 62'!F186</f>
        <v>0</v>
      </c>
      <c r="G186" s="148" t="s">
        <v>108</v>
      </c>
      <c r="H186" s="149">
        <f>F186-D186</f>
        <v>-30000</v>
      </c>
    </row>
    <row r="187" spans="1:8" ht="21.75" x14ac:dyDescent="0.45">
      <c r="A187" s="256" t="s">
        <v>117</v>
      </c>
      <c r="B187" s="290" t="s">
        <v>194</v>
      </c>
      <c r="C187" s="291"/>
      <c r="D187" s="31">
        <v>5000</v>
      </c>
      <c r="E187" s="31">
        <v>0</v>
      </c>
      <c r="F187" s="147">
        <f>E187+'[2]ส.ค. 62'!F187</f>
        <v>0</v>
      </c>
      <c r="G187" s="148" t="s">
        <v>108</v>
      </c>
      <c r="H187" s="149">
        <f>F187-D187</f>
        <v>-5000</v>
      </c>
    </row>
    <row r="188" spans="1:8" ht="21.75" x14ac:dyDescent="0.45">
      <c r="A188" s="256" t="s">
        <v>119</v>
      </c>
      <c r="B188" s="290" t="s">
        <v>195</v>
      </c>
      <c r="C188" s="291"/>
      <c r="D188" s="31">
        <v>11000</v>
      </c>
      <c r="E188" s="31">
        <v>0</v>
      </c>
      <c r="F188" s="147">
        <f>E188+'[2]ส.ค. 62'!F188</f>
        <v>5500</v>
      </c>
      <c r="G188" s="148" t="s">
        <v>108</v>
      </c>
      <c r="H188" s="149">
        <f>F188-D188</f>
        <v>-5500</v>
      </c>
    </row>
    <row r="189" spans="1:8" ht="21.75" x14ac:dyDescent="0.45">
      <c r="A189" s="256" t="s">
        <v>121</v>
      </c>
      <c r="B189" s="290" t="s">
        <v>196</v>
      </c>
      <c r="C189" s="291"/>
      <c r="D189" s="31">
        <v>20000</v>
      </c>
      <c r="E189" s="31">
        <v>0</v>
      </c>
      <c r="F189" s="147">
        <f>E189+'[2]ส.ค. 62'!F189</f>
        <v>0</v>
      </c>
      <c r="G189" s="148" t="s">
        <v>108</v>
      </c>
      <c r="H189" s="149">
        <f>F189-D189</f>
        <v>-20000</v>
      </c>
    </row>
    <row r="190" spans="1:8" ht="21.75" x14ac:dyDescent="0.45">
      <c r="A190" s="256"/>
      <c r="B190" s="292"/>
      <c r="C190" s="291"/>
      <c r="D190" s="26"/>
      <c r="E190" s="26"/>
      <c r="F190" s="293"/>
      <c r="G190" s="148"/>
      <c r="H190" s="274"/>
    </row>
    <row r="191" spans="1:8" ht="21.75" x14ac:dyDescent="0.45">
      <c r="A191" s="286" t="s">
        <v>197</v>
      </c>
      <c r="B191" s="294"/>
      <c r="C191" s="288"/>
      <c r="D191" s="295">
        <f>SUM(D192:D196)</f>
        <v>54100</v>
      </c>
      <c r="E191" s="295">
        <f>SUM(E192:E196)</f>
        <v>0</v>
      </c>
      <c r="F191" s="296">
        <f>E191+'[2]เม.ย. 62'!F187</f>
        <v>53400</v>
      </c>
      <c r="G191" s="209" t="s">
        <v>108</v>
      </c>
      <c r="H191" s="297">
        <f>F191-D191</f>
        <v>-700</v>
      </c>
    </row>
    <row r="192" spans="1:8" ht="21.75" x14ac:dyDescent="0.45">
      <c r="A192" s="298" t="s">
        <v>115</v>
      </c>
      <c r="B192" s="299" t="s">
        <v>198</v>
      </c>
      <c r="C192" s="300"/>
      <c r="D192" s="26">
        <v>22000</v>
      </c>
      <c r="E192" s="26">
        <v>0</v>
      </c>
      <c r="F192" s="293">
        <f>E192+'[2]ส.ค. 62'!F192</f>
        <v>21500</v>
      </c>
      <c r="G192" s="148" t="s">
        <v>108</v>
      </c>
      <c r="H192" s="274">
        <f>F192-D192</f>
        <v>-500</v>
      </c>
    </row>
    <row r="193" spans="1:8" ht="21.75" x14ac:dyDescent="0.45">
      <c r="A193" s="298" t="s">
        <v>117</v>
      </c>
      <c r="B193" s="299" t="s">
        <v>199</v>
      </c>
      <c r="C193" s="300"/>
      <c r="D193" s="26">
        <v>2500</v>
      </c>
      <c r="E193" s="26">
        <v>0</v>
      </c>
      <c r="F193" s="293">
        <f>E193+'[2]ส.ค. 62'!F193</f>
        <v>2300</v>
      </c>
      <c r="G193" s="148" t="s">
        <v>108</v>
      </c>
      <c r="H193" s="274">
        <f>F193-D193</f>
        <v>-200</v>
      </c>
    </row>
    <row r="194" spans="1:8" ht="21.75" x14ac:dyDescent="0.45">
      <c r="A194" s="298" t="s">
        <v>119</v>
      </c>
      <c r="B194" s="299" t="s">
        <v>200</v>
      </c>
      <c r="C194" s="300"/>
      <c r="D194" s="26">
        <v>21000</v>
      </c>
      <c r="E194" s="26">
        <v>0</v>
      </c>
      <c r="F194" s="293">
        <f>E194+'[2]ส.ค. 62'!F194</f>
        <v>21000</v>
      </c>
      <c r="G194" s="148" t="s">
        <v>108</v>
      </c>
      <c r="H194" s="274">
        <f t="shared" ref="H194:H195" si="14">F194-D194</f>
        <v>0</v>
      </c>
    </row>
    <row r="195" spans="1:8" ht="21.75" x14ac:dyDescent="0.45">
      <c r="A195" s="298" t="s">
        <v>117</v>
      </c>
      <c r="B195" s="299" t="s">
        <v>201</v>
      </c>
      <c r="C195" s="300"/>
      <c r="D195" s="26">
        <v>8600</v>
      </c>
      <c r="E195" s="26">
        <v>0</v>
      </c>
      <c r="F195" s="293">
        <f>E195+'[2]ส.ค. 62'!F195</f>
        <v>8600</v>
      </c>
      <c r="G195" s="148" t="s">
        <v>108</v>
      </c>
      <c r="H195" s="274">
        <f t="shared" si="14"/>
        <v>0</v>
      </c>
    </row>
    <row r="196" spans="1:8" ht="21.75" x14ac:dyDescent="0.45">
      <c r="A196" s="298"/>
      <c r="B196" s="299"/>
      <c r="C196" s="300"/>
      <c r="D196" s="26"/>
      <c r="E196" s="26"/>
      <c r="F196" s="293"/>
      <c r="G196" s="148"/>
      <c r="H196" s="274"/>
    </row>
    <row r="197" spans="1:8" ht="21.75" x14ac:dyDescent="0.45">
      <c r="A197" s="262" t="s">
        <v>202</v>
      </c>
      <c r="B197" s="263"/>
      <c r="C197" s="263"/>
      <c r="D197" s="265">
        <f>D185+D191</f>
        <v>120100</v>
      </c>
      <c r="E197" s="265">
        <f>E185+E191</f>
        <v>0</v>
      </c>
      <c r="F197" s="265">
        <f>F185+F191</f>
        <v>58900</v>
      </c>
      <c r="G197" s="266" t="str">
        <f>IF(F192&lt;C192,"+","-")</f>
        <v>-</v>
      </c>
      <c r="H197" s="267">
        <f>F197-D197</f>
        <v>-61200</v>
      </c>
    </row>
    <row r="198" spans="1:8" ht="21.75" x14ac:dyDescent="0.45">
      <c r="A198" s="276" t="s">
        <v>203</v>
      </c>
      <c r="B198" s="277"/>
      <c r="C198" s="278"/>
      <c r="D198" s="279">
        <f>D197</f>
        <v>120100</v>
      </c>
      <c r="E198" s="279">
        <f>E197</f>
        <v>0</v>
      </c>
      <c r="F198" s="279">
        <f>F197</f>
        <v>58900</v>
      </c>
      <c r="G198" s="301" t="str">
        <f>IF(F198&lt;C198,"+","-")</f>
        <v>-</v>
      </c>
      <c r="H198" s="281">
        <f>F198-D198</f>
        <v>-61200</v>
      </c>
    </row>
    <row r="199" spans="1:8" ht="21.75" x14ac:dyDescent="0.45">
      <c r="A199" s="133" t="s">
        <v>204</v>
      </c>
      <c r="B199" s="134"/>
      <c r="C199" s="135"/>
      <c r="D199" s="282"/>
      <c r="E199" s="282"/>
      <c r="F199" s="282"/>
      <c r="G199" s="285"/>
      <c r="H199" s="284"/>
    </row>
    <row r="200" spans="1:8" ht="21.75" x14ac:dyDescent="0.45">
      <c r="A200" s="302" t="s">
        <v>205</v>
      </c>
      <c r="B200" s="303"/>
      <c r="C200" s="303"/>
      <c r="D200" s="31"/>
      <c r="E200" s="31"/>
      <c r="F200" s="31"/>
      <c r="G200" s="64"/>
      <c r="H200" s="31"/>
    </row>
    <row r="201" spans="1:8" ht="21.75" x14ac:dyDescent="0.45">
      <c r="A201" s="304" t="s">
        <v>206</v>
      </c>
      <c r="B201" s="305"/>
      <c r="C201" s="306"/>
      <c r="D201" s="31"/>
      <c r="E201" s="31"/>
      <c r="F201" s="31"/>
      <c r="G201" s="64"/>
      <c r="H201" s="31"/>
    </row>
    <row r="202" spans="1:8" ht="21.75" x14ac:dyDescent="0.45">
      <c r="A202" s="307"/>
      <c r="B202" s="308" t="s">
        <v>207</v>
      </c>
      <c r="C202" s="309"/>
      <c r="D202" s="78">
        <v>16300</v>
      </c>
      <c r="E202" s="78">
        <v>0</v>
      </c>
      <c r="F202" s="147">
        <f>E202+'[2]ส.ค. 62'!F202</f>
        <v>16300</v>
      </c>
      <c r="G202" s="155" t="s">
        <v>108</v>
      </c>
      <c r="H202" s="149">
        <f>F202-D202</f>
        <v>0</v>
      </c>
    </row>
    <row r="203" spans="1:8" ht="21.75" x14ac:dyDescent="0.45">
      <c r="A203" s="310"/>
      <c r="B203" s="311" t="s">
        <v>208</v>
      </c>
      <c r="C203" s="312"/>
      <c r="D203" s="158"/>
      <c r="E203" s="158"/>
      <c r="F203" s="313"/>
      <c r="G203" s="159"/>
      <c r="H203" s="160"/>
    </row>
    <row r="204" spans="1:8" ht="21.75" x14ac:dyDescent="0.45">
      <c r="A204" s="262" t="s">
        <v>209</v>
      </c>
      <c r="B204" s="263"/>
      <c r="C204" s="263"/>
      <c r="D204" s="265">
        <f>SUM(D202:D202)</f>
        <v>16300</v>
      </c>
      <c r="E204" s="265">
        <f>SUM(E202:E202)</f>
        <v>0</v>
      </c>
      <c r="F204" s="314">
        <f>SUM(F202:F202)</f>
        <v>16300</v>
      </c>
      <c r="G204" s="275" t="s">
        <v>108</v>
      </c>
      <c r="H204" s="267">
        <f>F204-D204</f>
        <v>0</v>
      </c>
    </row>
    <row r="205" spans="1:8" ht="21.75" x14ac:dyDescent="0.45">
      <c r="A205" s="276" t="s">
        <v>210</v>
      </c>
      <c r="B205" s="277"/>
      <c r="C205" s="278"/>
      <c r="D205" s="315">
        <f>D204</f>
        <v>16300</v>
      </c>
      <c r="E205" s="315">
        <f>E204</f>
        <v>0</v>
      </c>
      <c r="F205" s="316">
        <f>F204</f>
        <v>16300</v>
      </c>
      <c r="G205" s="317" t="s">
        <v>108</v>
      </c>
      <c r="H205" s="281">
        <f>F205-D205</f>
        <v>0</v>
      </c>
    </row>
    <row r="206" spans="1:8" ht="21.75" x14ac:dyDescent="0.45">
      <c r="A206" s="121" t="s">
        <v>211</v>
      </c>
      <c r="B206" s="122"/>
      <c r="C206" s="122"/>
      <c r="D206" s="318">
        <f>D122+D182+D198+D205</f>
        <v>9182620</v>
      </c>
      <c r="E206" s="318">
        <f>E121+E175+E181+E197+E204</f>
        <v>19500</v>
      </c>
      <c r="F206" s="318">
        <f>F121+F175+F181+F197+F204</f>
        <v>7874832.5899999999</v>
      </c>
      <c r="G206" s="319" t="s">
        <v>108</v>
      </c>
      <c r="H206" s="320">
        <f>H121+H175+H181+H197+H204</f>
        <v>-1307787.4099999999</v>
      </c>
    </row>
    <row r="207" spans="1:8" ht="21.75" x14ac:dyDescent="0.45">
      <c r="A207" s="321" t="s">
        <v>212</v>
      </c>
      <c r="B207" s="322"/>
      <c r="C207" s="323"/>
      <c r="D207" s="141"/>
      <c r="E207" s="141"/>
      <c r="F207" s="142"/>
      <c r="G207" s="132"/>
      <c r="H207" s="142"/>
    </row>
    <row r="208" spans="1:8" ht="21.75" x14ac:dyDescent="0.45">
      <c r="A208" s="133" t="s">
        <v>112</v>
      </c>
      <c r="B208" s="134"/>
      <c r="C208" s="135"/>
      <c r="D208" s="136"/>
      <c r="E208" s="136"/>
      <c r="F208" s="137"/>
      <c r="G208" s="138"/>
      <c r="H208" s="137"/>
    </row>
    <row r="209" spans="1:8" ht="21.75" x14ac:dyDescent="0.45">
      <c r="A209" s="166" t="s">
        <v>128</v>
      </c>
      <c r="B209" s="167"/>
      <c r="C209" s="168"/>
      <c r="D209" s="169"/>
      <c r="E209" s="170"/>
      <c r="F209" s="152"/>
      <c r="G209" s="155"/>
      <c r="H209" s="171"/>
    </row>
    <row r="210" spans="1:8" ht="21.75" x14ac:dyDescent="0.45">
      <c r="A210" s="172" t="s">
        <v>129</v>
      </c>
      <c r="B210" s="173"/>
      <c r="C210" s="174"/>
      <c r="D210" s="175"/>
      <c r="E210" s="176"/>
      <c r="F210" s="152"/>
      <c r="G210" s="283"/>
      <c r="H210" s="178"/>
    </row>
    <row r="211" spans="1:8" ht="21.75" x14ac:dyDescent="0.45">
      <c r="A211" s="150" t="s">
        <v>115</v>
      </c>
      <c r="B211" s="75" t="s">
        <v>130</v>
      </c>
      <c r="C211" s="77"/>
      <c r="D211" s="31">
        <v>1257060</v>
      </c>
      <c r="E211" s="31">
        <v>0</v>
      </c>
      <c r="F211" s="31">
        <f>E211+'[2]ส.ค. 62'!F211</f>
        <v>1154560</v>
      </c>
      <c r="G211" s="148" t="s">
        <v>108</v>
      </c>
      <c r="H211" s="149">
        <f>F211-D211</f>
        <v>-102500</v>
      </c>
    </row>
    <row r="212" spans="1:8" ht="21.75" x14ac:dyDescent="0.45">
      <c r="A212" s="150" t="s">
        <v>117</v>
      </c>
      <c r="B212" s="75" t="s">
        <v>213</v>
      </c>
      <c r="C212" s="77"/>
      <c r="D212" s="31">
        <v>42000</v>
      </c>
      <c r="E212" s="31">
        <v>0</v>
      </c>
      <c r="F212" s="31">
        <f>E212+'[2]ส.ค. 62'!F212</f>
        <v>38500</v>
      </c>
      <c r="G212" s="148" t="s">
        <v>108</v>
      </c>
      <c r="H212" s="149">
        <f>F212-D212</f>
        <v>-3500</v>
      </c>
    </row>
    <row r="213" spans="1:8" ht="21.75" x14ac:dyDescent="0.45">
      <c r="A213" s="150" t="s">
        <v>119</v>
      </c>
      <c r="B213" s="153" t="s">
        <v>214</v>
      </c>
      <c r="C213" s="154"/>
      <c r="D213" s="31">
        <v>506400</v>
      </c>
      <c r="E213" s="31">
        <v>0</v>
      </c>
      <c r="F213" s="31">
        <f>E213+'[2]ส.ค. 62'!F213</f>
        <v>463540</v>
      </c>
      <c r="G213" s="148" t="s">
        <v>108</v>
      </c>
      <c r="H213" s="149">
        <f>F213-D213</f>
        <v>-42860</v>
      </c>
    </row>
    <row r="214" spans="1:8" ht="21.75" x14ac:dyDescent="0.45">
      <c r="A214" s="150" t="s">
        <v>123</v>
      </c>
      <c r="B214" s="153" t="s">
        <v>133</v>
      </c>
      <c r="C214" s="179"/>
      <c r="D214" s="31">
        <v>120000</v>
      </c>
      <c r="E214" s="31">
        <v>0</v>
      </c>
      <c r="F214" s="31">
        <f>E214+'[2]ส.ค. 62'!F214</f>
        <v>92333</v>
      </c>
      <c r="G214" s="148" t="s">
        <v>108</v>
      </c>
      <c r="H214" s="149">
        <f>F214-D214</f>
        <v>-27667</v>
      </c>
    </row>
    <row r="215" spans="1:8" ht="21.75" x14ac:dyDescent="0.45">
      <c r="A215" s="150" t="s">
        <v>125</v>
      </c>
      <c r="B215" s="153" t="s">
        <v>134</v>
      </c>
      <c r="C215" s="154"/>
      <c r="D215" s="31">
        <v>20280</v>
      </c>
      <c r="E215" s="31">
        <v>0</v>
      </c>
      <c r="F215" s="31">
        <f>E215+'[2]ส.ค. 62'!F215</f>
        <v>18920</v>
      </c>
      <c r="G215" s="155" t="s">
        <v>108</v>
      </c>
      <c r="H215" s="149">
        <f>F215-D215</f>
        <v>-1360</v>
      </c>
    </row>
    <row r="216" spans="1:8" ht="21.75" x14ac:dyDescent="0.45">
      <c r="A216" s="156"/>
      <c r="B216" s="324"/>
      <c r="C216" s="157"/>
      <c r="D216" s="43"/>
      <c r="E216" s="43">
        <v>0</v>
      </c>
      <c r="F216" s="43"/>
      <c r="G216" s="159"/>
      <c r="H216" s="160"/>
    </row>
    <row r="217" spans="1:8" ht="21.75" x14ac:dyDescent="0.45">
      <c r="A217" s="161" t="s">
        <v>135</v>
      </c>
      <c r="B217" s="162"/>
      <c r="C217" s="162"/>
      <c r="D217" s="163">
        <f>SUM(D211:D215)</f>
        <v>1945740</v>
      </c>
      <c r="E217" s="163">
        <f>SUM(E211:E216)</f>
        <v>0</v>
      </c>
      <c r="F217" s="163">
        <f>SUM(F211:F216)</f>
        <v>1767853</v>
      </c>
      <c r="G217" s="164" t="s">
        <v>108</v>
      </c>
      <c r="H217" s="165">
        <f>F217-D217</f>
        <v>-177887</v>
      </c>
    </row>
    <row r="218" spans="1:8" ht="21.75" x14ac:dyDescent="0.45">
      <c r="A218" s="161" t="s">
        <v>215</v>
      </c>
      <c r="B218" s="162"/>
      <c r="C218" s="162"/>
      <c r="D218" s="163">
        <f>SUM(D211:D215)</f>
        <v>1945740</v>
      </c>
      <c r="E218" s="163">
        <f>E217</f>
        <v>0</v>
      </c>
      <c r="F218" s="163">
        <f>F217</f>
        <v>1767853</v>
      </c>
      <c r="G218" s="164" t="s">
        <v>108</v>
      </c>
      <c r="H218" s="165">
        <f>F218-D218</f>
        <v>-177887</v>
      </c>
    </row>
    <row r="219" spans="1:8" ht="21.75" x14ac:dyDescent="0.45">
      <c r="A219" s="185" t="s">
        <v>137</v>
      </c>
      <c r="B219" s="186"/>
      <c r="C219" s="187"/>
      <c r="D219" s="325">
        <f>D218</f>
        <v>1945740</v>
      </c>
      <c r="E219" s="325">
        <f>E218</f>
        <v>0</v>
      </c>
      <c r="F219" s="326">
        <f>F218</f>
        <v>1767853</v>
      </c>
      <c r="G219" s="190" t="s">
        <v>108</v>
      </c>
      <c r="H219" s="191">
        <f>F219-D219</f>
        <v>-177887</v>
      </c>
    </row>
    <row r="220" spans="1:8" ht="21.75" x14ac:dyDescent="0.45">
      <c r="A220" s="192" t="s">
        <v>138</v>
      </c>
      <c r="B220" s="193"/>
      <c r="C220" s="194"/>
      <c r="D220" s="271"/>
      <c r="E220" s="327"/>
      <c r="F220" s="271"/>
      <c r="G220" s="328"/>
      <c r="H220" s="273"/>
    </row>
    <row r="221" spans="1:8" ht="21.75" x14ac:dyDescent="0.45">
      <c r="A221" s="329" t="s">
        <v>139</v>
      </c>
      <c r="B221" s="330"/>
      <c r="C221" s="330"/>
      <c r="D221" s="21"/>
      <c r="E221" s="201"/>
      <c r="F221" s="22"/>
      <c r="G221" s="202"/>
      <c r="H221" s="22"/>
    </row>
    <row r="222" spans="1:8" ht="21.75" x14ac:dyDescent="0.45">
      <c r="A222" s="143" t="s">
        <v>140</v>
      </c>
      <c r="B222" s="144"/>
      <c r="C222" s="145"/>
      <c r="D222" s="203"/>
      <c r="E222" s="203"/>
      <c r="F222" s="147"/>
      <c r="G222" s="148"/>
      <c r="H222" s="149"/>
    </row>
    <row r="223" spans="1:8" ht="21.75" x14ac:dyDescent="0.45">
      <c r="A223" s="204" t="s">
        <v>141</v>
      </c>
      <c r="B223" s="205"/>
      <c r="C223" s="206"/>
      <c r="D223" s="207">
        <f>D224</f>
        <v>13100</v>
      </c>
      <c r="E223" s="207">
        <f>SUM(E224:E225)</f>
        <v>0</v>
      </c>
      <c r="F223" s="208">
        <f>F224</f>
        <v>12600</v>
      </c>
      <c r="G223" s="209" t="s">
        <v>108</v>
      </c>
      <c r="H223" s="210">
        <f>F223-D223</f>
        <v>-500</v>
      </c>
    </row>
    <row r="224" spans="1:8" ht="21.75" x14ac:dyDescent="0.45">
      <c r="A224" s="211"/>
      <c r="B224" s="212" t="s">
        <v>216</v>
      </c>
      <c r="C224" s="213"/>
      <c r="D224" s="214">
        <v>13100</v>
      </c>
      <c r="E224" s="214">
        <v>0</v>
      </c>
      <c r="F224" s="215">
        <f>E224+'[2]ส.ค. 62'!F224</f>
        <v>12600</v>
      </c>
      <c r="G224" s="216" t="s">
        <v>108</v>
      </c>
      <c r="H224" s="217">
        <f>F224-D224</f>
        <v>-500</v>
      </c>
    </row>
    <row r="225" spans="1:8" ht="21.75" x14ac:dyDescent="0.45">
      <c r="A225" s="211"/>
      <c r="B225" s="218"/>
      <c r="C225" s="213"/>
      <c r="D225" s="203"/>
      <c r="E225" s="203"/>
      <c r="F225" s="147"/>
      <c r="G225" s="148"/>
      <c r="H225" s="149"/>
    </row>
    <row r="226" spans="1:8" ht="21.75" x14ac:dyDescent="0.45">
      <c r="A226" s="204" t="s">
        <v>147</v>
      </c>
      <c r="B226" s="205"/>
      <c r="C226" s="206"/>
      <c r="D226" s="207">
        <v>36000</v>
      </c>
      <c r="E226" s="207">
        <v>0</v>
      </c>
      <c r="F226" s="208">
        <f>E226+'[2]ส.ค. 62'!F226</f>
        <v>33000</v>
      </c>
      <c r="G226" s="209" t="s">
        <v>108</v>
      </c>
      <c r="H226" s="210">
        <f>F226-D226</f>
        <v>-3000</v>
      </c>
    </row>
    <row r="227" spans="1:8" ht="21.75" x14ac:dyDescent="0.45">
      <c r="A227" s="150"/>
      <c r="B227" s="212" t="s">
        <v>148</v>
      </c>
      <c r="C227" s="154"/>
      <c r="D227" s="203"/>
      <c r="E227" s="203"/>
      <c r="F227" s="208"/>
      <c r="G227" s="155"/>
      <c r="H227" s="149"/>
    </row>
    <row r="228" spans="1:8" ht="21.75" x14ac:dyDescent="0.45">
      <c r="A228" s="156"/>
      <c r="B228" s="331"/>
      <c r="C228" s="157"/>
      <c r="D228" s="332"/>
      <c r="E228" s="332"/>
      <c r="F228" s="333"/>
      <c r="G228" s="159"/>
      <c r="H228" s="160"/>
    </row>
    <row r="229" spans="1:8" ht="21.75" x14ac:dyDescent="0.45">
      <c r="A229" s="161" t="s">
        <v>151</v>
      </c>
      <c r="B229" s="162"/>
      <c r="C229" s="162"/>
      <c r="D229" s="163">
        <f>D223+D226</f>
        <v>49100</v>
      </c>
      <c r="E229" s="163">
        <f>E223+E226</f>
        <v>0</v>
      </c>
      <c r="F229" s="163">
        <f>F223+F226</f>
        <v>45600</v>
      </c>
      <c r="G229" s="164" t="s">
        <v>108</v>
      </c>
      <c r="H229" s="165">
        <f>F229-D229</f>
        <v>-3500</v>
      </c>
    </row>
    <row r="230" spans="1:8" ht="21.75" x14ac:dyDescent="0.45">
      <c r="A230" s="166" t="s">
        <v>152</v>
      </c>
      <c r="B230" s="167"/>
      <c r="C230" s="168"/>
      <c r="D230" s="203"/>
      <c r="E230" s="203"/>
      <c r="F230" s="147"/>
      <c r="G230" s="159"/>
      <c r="H230" s="171"/>
    </row>
    <row r="231" spans="1:8" ht="21.75" x14ac:dyDescent="0.45">
      <c r="A231" s="334" t="s">
        <v>153</v>
      </c>
      <c r="B231" s="335"/>
      <c r="C231" s="336"/>
      <c r="D231" s="337"/>
      <c r="E231" s="203"/>
      <c r="F231" s="147"/>
      <c r="G231" s="148"/>
      <c r="H231" s="149"/>
    </row>
    <row r="232" spans="1:8" ht="21.75" x14ac:dyDescent="0.45">
      <c r="A232" s="225" t="s">
        <v>217</v>
      </c>
      <c r="B232" s="226"/>
      <c r="C232" s="227"/>
      <c r="D232" s="338">
        <v>33000</v>
      </c>
      <c r="E232" s="31">
        <v>16500</v>
      </c>
      <c r="F232" s="31">
        <f>E232+'[2]ส.ค. 62'!F232</f>
        <v>32700</v>
      </c>
      <c r="G232" s="155" t="s">
        <v>108</v>
      </c>
      <c r="H232" s="149">
        <f>F232-D232</f>
        <v>-300</v>
      </c>
    </row>
    <row r="233" spans="1:8" ht="21.75" x14ac:dyDescent="0.45">
      <c r="A233" s="225" t="s">
        <v>218</v>
      </c>
      <c r="B233" s="226"/>
      <c r="C233" s="227"/>
      <c r="D233" s="339">
        <v>21000</v>
      </c>
      <c r="E233" s="43">
        <v>7000</v>
      </c>
      <c r="F233" s="31">
        <f>E233+'[2]ส.ค. 62'!F233</f>
        <v>14000</v>
      </c>
      <c r="G233" s="155" t="s">
        <v>108</v>
      </c>
      <c r="H233" s="149">
        <f>F233-D233</f>
        <v>-7000</v>
      </c>
    </row>
    <row r="234" spans="1:8" ht="21.75" x14ac:dyDescent="0.45">
      <c r="A234" s="161" t="s">
        <v>21</v>
      </c>
      <c r="B234" s="162"/>
      <c r="C234" s="228"/>
      <c r="D234" s="163">
        <f>SUM(D232:D233)</f>
        <v>54000</v>
      </c>
      <c r="E234" s="163">
        <f>SUM(E232:E233)</f>
        <v>23500</v>
      </c>
      <c r="F234" s="163">
        <f>SUM(F230:F233)</f>
        <v>46700</v>
      </c>
      <c r="G234" s="164" t="s">
        <v>108</v>
      </c>
      <c r="H234" s="165">
        <f>F234-D234</f>
        <v>-7300</v>
      </c>
    </row>
    <row r="235" spans="1:8" ht="21.75" x14ac:dyDescent="0.45">
      <c r="A235" s="234" t="s">
        <v>162</v>
      </c>
      <c r="B235" s="235"/>
      <c r="C235" s="236"/>
      <c r="D235" s="340"/>
      <c r="E235" s="203"/>
      <c r="F235" s="147"/>
      <c r="G235" s="148"/>
      <c r="H235" s="149"/>
    </row>
    <row r="236" spans="1:8" ht="21.75" x14ac:dyDescent="0.45">
      <c r="A236" s="341"/>
      <c r="B236" s="342" t="s">
        <v>219</v>
      </c>
      <c r="C236" s="343"/>
      <c r="D236" s="203"/>
      <c r="E236" s="203"/>
      <c r="F236" s="147"/>
      <c r="G236" s="148"/>
      <c r="H236" s="149"/>
    </row>
    <row r="237" spans="1:8" ht="21.75" x14ac:dyDescent="0.45">
      <c r="A237" s="225" t="s">
        <v>220</v>
      </c>
      <c r="B237" s="226"/>
      <c r="C237" s="227"/>
      <c r="D237" s="237">
        <v>150000</v>
      </c>
      <c r="E237" s="237">
        <v>0</v>
      </c>
      <c r="F237" s="238">
        <f>E237+'[2]ส.ค. 62'!F237</f>
        <v>149500</v>
      </c>
      <c r="G237" s="239" t="s">
        <v>108</v>
      </c>
      <c r="H237" s="240">
        <f>F237-D237</f>
        <v>-500</v>
      </c>
    </row>
    <row r="238" spans="1:8" ht="21.75" x14ac:dyDescent="0.45">
      <c r="A238" s="225" t="s">
        <v>221</v>
      </c>
      <c r="B238" s="226"/>
      <c r="C238" s="227"/>
      <c r="D238" s="237">
        <v>34000</v>
      </c>
      <c r="E238" s="237">
        <v>0</v>
      </c>
      <c r="F238" s="238">
        <f>E238+'[2]ส.ค. 62'!F238</f>
        <v>9600</v>
      </c>
      <c r="G238" s="239" t="s">
        <v>108</v>
      </c>
      <c r="H238" s="240">
        <f>F238-D238</f>
        <v>-24400</v>
      </c>
    </row>
    <row r="239" spans="1:8" ht="21.75" x14ac:dyDescent="0.45">
      <c r="A239" s="225" t="s">
        <v>222</v>
      </c>
      <c r="B239" s="226"/>
      <c r="C239" s="227"/>
      <c r="D239" s="237">
        <v>0</v>
      </c>
      <c r="E239" s="237">
        <v>0</v>
      </c>
      <c r="F239" s="238">
        <f>E239+'[2]ส.ค. 62'!F239</f>
        <v>0</v>
      </c>
      <c r="G239" s="344" t="s">
        <v>108</v>
      </c>
      <c r="H239" s="240">
        <f>F239-D239</f>
        <v>0</v>
      </c>
    </row>
    <row r="240" spans="1:8" ht="21.75" x14ac:dyDescent="0.45">
      <c r="A240" s="345"/>
      <c r="B240" s="346"/>
      <c r="C240" s="346"/>
      <c r="D240" s="347"/>
      <c r="E240" s="347"/>
      <c r="F240" s="348"/>
      <c r="G240" s="349"/>
      <c r="H240" s="350"/>
    </row>
    <row r="241" spans="1:8" ht="21.75" x14ac:dyDescent="0.45">
      <c r="A241" s="161" t="s">
        <v>21</v>
      </c>
      <c r="B241" s="162"/>
      <c r="C241" s="162"/>
      <c r="D241" s="163">
        <f>SUM(D236:D239)</f>
        <v>184000</v>
      </c>
      <c r="E241" s="163">
        <f>SUM(E236:E239)</f>
        <v>0</v>
      </c>
      <c r="F241" s="163">
        <f>SUM(F236:F239)</f>
        <v>159100</v>
      </c>
      <c r="G241" s="164" t="s">
        <v>108</v>
      </c>
      <c r="H241" s="165">
        <f>SUM(H236:H239)</f>
        <v>-24900</v>
      </c>
    </row>
    <row r="242" spans="1:8" ht="21.75" x14ac:dyDescent="0.45">
      <c r="A242" s="231" t="s">
        <v>169</v>
      </c>
      <c r="B242" s="232"/>
      <c r="C242" s="233"/>
      <c r="D242" s="203"/>
      <c r="E242" s="203"/>
      <c r="F242" s="147"/>
      <c r="G242" s="159"/>
      <c r="H242" s="171"/>
    </row>
    <row r="243" spans="1:8" ht="21.75" x14ac:dyDescent="0.45">
      <c r="A243" s="341"/>
      <c r="B243" s="75" t="s">
        <v>223</v>
      </c>
      <c r="C243" s="77"/>
      <c r="D243" s="203">
        <v>20000</v>
      </c>
      <c r="E243" s="203">
        <v>0</v>
      </c>
      <c r="F243" s="147">
        <f>E243+'[2]ส.ค. 62'!F243</f>
        <v>2400</v>
      </c>
      <c r="G243" s="148" t="s">
        <v>108</v>
      </c>
      <c r="H243" s="149">
        <f>F243-D243</f>
        <v>-17600</v>
      </c>
    </row>
    <row r="244" spans="1:8" ht="21.75" x14ac:dyDescent="0.45">
      <c r="A244" s="351"/>
      <c r="B244" s="352"/>
      <c r="C244" s="353"/>
      <c r="D244" s="203"/>
      <c r="E244" s="203"/>
      <c r="F244" s="147"/>
      <c r="G244" s="148"/>
      <c r="H244" s="149"/>
    </row>
    <row r="245" spans="1:8" ht="21.75" x14ac:dyDescent="0.45">
      <c r="A245" s="351"/>
      <c r="B245" s="352"/>
      <c r="C245" s="353"/>
      <c r="D245" s="203"/>
      <c r="E245" s="203"/>
      <c r="F245" s="147"/>
      <c r="G245" s="148"/>
      <c r="H245" s="149"/>
    </row>
    <row r="246" spans="1:8" ht="21.75" x14ac:dyDescent="0.45">
      <c r="A246" s="354"/>
      <c r="B246" s="251"/>
      <c r="C246" s="252"/>
      <c r="D246" s="203"/>
      <c r="E246" s="203"/>
      <c r="F246" s="147"/>
      <c r="G246" s="148"/>
      <c r="H246" s="149"/>
    </row>
    <row r="247" spans="1:8" ht="21.75" x14ac:dyDescent="0.45">
      <c r="A247" s="161" t="s">
        <v>21</v>
      </c>
      <c r="B247" s="162"/>
      <c r="C247" s="162"/>
      <c r="D247" s="163">
        <f>D243+D246</f>
        <v>20000</v>
      </c>
      <c r="E247" s="163">
        <f>SUM(E243:E246)</f>
        <v>0</v>
      </c>
      <c r="F247" s="163">
        <f>SUM(F243:F246)</f>
        <v>2400</v>
      </c>
      <c r="G247" s="164" t="s">
        <v>108</v>
      </c>
      <c r="H247" s="165">
        <f>F247-D247</f>
        <v>-17600</v>
      </c>
    </row>
    <row r="248" spans="1:8" ht="21.75" x14ac:dyDescent="0.45">
      <c r="A248" s="161" t="s">
        <v>173</v>
      </c>
      <c r="B248" s="162"/>
      <c r="C248" s="162"/>
      <c r="D248" s="163">
        <f>D234+D241+D247</f>
        <v>258000</v>
      </c>
      <c r="E248" s="163">
        <f>E234+E241+E247</f>
        <v>23500</v>
      </c>
      <c r="F248" s="163">
        <f>F234+F241+F247</f>
        <v>208200</v>
      </c>
      <c r="G248" s="164" t="s">
        <v>108</v>
      </c>
      <c r="H248" s="165">
        <f>F248-D248</f>
        <v>-49800</v>
      </c>
    </row>
    <row r="249" spans="1:8" ht="21.75" x14ac:dyDescent="0.45">
      <c r="A249" s="166" t="s">
        <v>174</v>
      </c>
      <c r="B249" s="167"/>
      <c r="C249" s="168"/>
      <c r="D249" s="355"/>
      <c r="E249" s="355"/>
      <c r="F249" s="282"/>
      <c r="G249" s="285"/>
      <c r="H249" s="356"/>
    </row>
    <row r="250" spans="1:8" ht="21.75" x14ac:dyDescent="0.45">
      <c r="A250" s="47" t="s">
        <v>224</v>
      </c>
      <c r="B250" s="75"/>
      <c r="C250" s="77"/>
      <c r="D250" s="31">
        <v>63000</v>
      </c>
      <c r="E250" s="31">
        <v>0</v>
      </c>
      <c r="F250" s="147">
        <f>E250+'[2]ส.ค. 62'!F250</f>
        <v>58704</v>
      </c>
      <c r="G250" s="148" t="s">
        <v>108</v>
      </c>
      <c r="H250" s="149">
        <f t="shared" ref="H250:H270" si="15">F250-D250</f>
        <v>-4296</v>
      </c>
    </row>
    <row r="251" spans="1:8" ht="21.75" x14ac:dyDescent="0.45">
      <c r="A251" s="47" t="s">
        <v>225</v>
      </c>
      <c r="B251" s="75"/>
      <c r="C251" s="77"/>
      <c r="D251" s="31">
        <v>15000</v>
      </c>
      <c r="E251" s="31">
        <v>0</v>
      </c>
      <c r="F251" s="147">
        <f>E251+'[2]ส.ค. 62'!F251</f>
        <v>15000</v>
      </c>
      <c r="G251" s="148" t="s">
        <v>108</v>
      </c>
      <c r="H251" s="149">
        <f t="shared" si="15"/>
        <v>0</v>
      </c>
    </row>
    <row r="252" spans="1:8" ht="21.75" x14ac:dyDescent="0.45">
      <c r="A252" s="250" t="s">
        <v>226</v>
      </c>
      <c r="B252" s="251"/>
      <c r="C252" s="252"/>
      <c r="D252" s="31">
        <v>33000</v>
      </c>
      <c r="E252" s="31">
        <v>0</v>
      </c>
      <c r="F252" s="147">
        <f>E252+'[2]ส.ค. 62'!F252</f>
        <v>19860</v>
      </c>
      <c r="G252" s="148" t="s">
        <v>108</v>
      </c>
      <c r="H252" s="149">
        <f t="shared" si="15"/>
        <v>-13140</v>
      </c>
    </row>
    <row r="253" spans="1:8" ht="21.75" x14ac:dyDescent="0.45">
      <c r="A253" s="262" t="s">
        <v>181</v>
      </c>
      <c r="B253" s="263"/>
      <c r="C253" s="263"/>
      <c r="D253" s="265">
        <f>SUM(D250:D252)</f>
        <v>111000</v>
      </c>
      <c r="E253" s="265">
        <f>SUM(E250:E252)</f>
        <v>0</v>
      </c>
      <c r="F253" s="265">
        <f>SUM(F250:F252)</f>
        <v>93564</v>
      </c>
      <c r="G253" s="266" t="str">
        <f>IF(F253&lt;C253,"+","-")</f>
        <v>-</v>
      </c>
      <c r="H253" s="267">
        <f t="shared" si="15"/>
        <v>-17436</v>
      </c>
    </row>
    <row r="254" spans="1:8" ht="21.75" x14ac:dyDescent="0.45">
      <c r="A254" s="180" t="s">
        <v>182</v>
      </c>
      <c r="B254" s="181"/>
      <c r="C254" s="181"/>
      <c r="D254" s="182">
        <f>D229+D248+D253</f>
        <v>418100</v>
      </c>
      <c r="E254" s="182">
        <f>E229+E248+E253</f>
        <v>23500</v>
      </c>
      <c r="F254" s="182">
        <f>F229+F248+F253</f>
        <v>347364</v>
      </c>
      <c r="G254" s="268" t="s">
        <v>108</v>
      </c>
      <c r="H254" s="269">
        <f t="shared" si="15"/>
        <v>-70736</v>
      </c>
    </row>
    <row r="255" spans="1:8" ht="21.75" x14ac:dyDescent="0.45">
      <c r="A255" s="276" t="s">
        <v>189</v>
      </c>
      <c r="B255" s="277"/>
      <c r="C255" s="278"/>
      <c r="D255" s="279">
        <f>D254</f>
        <v>418100</v>
      </c>
      <c r="E255" s="279">
        <f>E254</f>
        <v>23500</v>
      </c>
      <c r="F255" s="279">
        <f>F229+F248+F253</f>
        <v>347364</v>
      </c>
      <c r="G255" s="280" t="s">
        <v>108</v>
      </c>
      <c r="H255" s="281">
        <f t="shared" si="15"/>
        <v>-70736</v>
      </c>
    </row>
    <row r="256" spans="1:8" ht="21.75" x14ac:dyDescent="0.45">
      <c r="A256" s="133" t="s">
        <v>190</v>
      </c>
      <c r="B256" s="134"/>
      <c r="C256" s="135"/>
      <c r="D256" s="282"/>
      <c r="E256" s="282"/>
      <c r="F256" s="282"/>
      <c r="G256" s="283"/>
      <c r="H256" s="284"/>
    </row>
    <row r="257" spans="1:8" ht="21.75" x14ac:dyDescent="0.45">
      <c r="A257" s="166" t="s">
        <v>191</v>
      </c>
      <c r="B257" s="167"/>
      <c r="C257" s="168"/>
      <c r="D257" s="282"/>
      <c r="E257" s="282"/>
      <c r="F257" s="282"/>
      <c r="G257" s="285"/>
      <c r="H257" s="284"/>
    </row>
    <row r="258" spans="1:8" ht="21.75" x14ac:dyDescent="0.45">
      <c r="A258" s="286" t="s">
        <v>192</v>
      </c>
      <c r="B258" s="287"/>
      <c r="C258" s="288"/>
      <c r="D258" s="208"/>
      <c r="E258" s="208"/>
      <c r="F258" s="289"/>
      <c r="G258" s="209"/>
      <c r="H258" s="210"/>
    </row>
    <row r="259" spans="1:8" ht="21.75" x14ac:dyDescent="0.45">
      <c r="A259" s="256" t="s">
        <v>115</v>
      </c>
      <c r="B259" s="290" t="s">
        <v>227</v>
      </c>
      <c r="C259" s="291"/>
      <c r="D259" s="31">
        <v>6500</v>
      </c>
      <c r="E259" s="31">
        <v>0</v>
      </c>
      <c r="F259" s="147">
        <f>E259+'[2]ส.ค. 62'!F259</f>
        <v>6500</v>
      </c>
      <c r="G259" s="148" t="s">
        <v>108</v>
      </c>
      <c r="H259" s="149">
        <f>F259-D259</f>
        <v>0</v>
      </c>
    </row>
    <row r="260" spans="1:8" ht="21.75" x14ac:dyDescent="0.45">
      <c r="A260" s="298" t="s">
        <v>117</v>
      </c>
      <c r="B260" s="299" t="s">
        <v>228</v>
      </c>
      <c r="C260" s="300"/>
      <c r="D260" s="26">
        <v>10000</v>
      </c>
      <c r="E260" s="26">
        <v>0</v>
      </c>
      <c r="F260" s="147">
        <f>E260+'[2]ส.ค. 62'!F260</f>
        <v>10000</v>
      </c>
      <c r="G260" s="148" t="s">
        <v>108</v>
      </c>
      <c r="H260" s="274">
        <f>F260-D260</f>
        <v>0</v>
      </c>
    </row>
    <row r="261" spans="1:8" ht="21.75" x14ac:dyDescent="0.45">
      <c r="A261" s="357"/>
      <c r="B261" s="358"/>
      <c r="C261" s="358"/>
      <c r="D261" s="359"/>
      <c r="E261" s="359"/>
      <c r="F261" s="359"/>
      <c r="G261" s="360"/>
      <c r="H261" s="361"/>
    </row>
    <row r="262" spans="1:8" ht="21.75" x14ac:dyDescent="0.45">
      <c r="A262" s="262" t="s">
        <v>202</v>
      </c>
      <c r="B262" s="263"/>
      <c r="C262" s="263"/>
      <c r="D262" s="265">
        <f>SUM(D259:D261)</f>
        <v>16500</v>
      </c>
      <c r="E262" s="265">
        <f>SUM(E259:E261)</f>
        <v>0</v>
      </c>
      <c r="F262" s="265">
        <f>SUM(F259:F261)</f>
        <v>16500</v>
      </c>
      <c r="G262" s="266" t="str">
        <f>IF(F258&lt;C258,"+","-")</f>
        <v>-</v>
      </c>
      <c r="H262" s="267">
        <f>F262-D262</f>
        <v>0</v>
      </c>
    </row>
    <row r="263" spans="1:8" ht="21.75" x14ac:dyDescent="0.45">
      <c r="A263" s="362" t="s">
        <v>229</v>
      </c>
      <c r="B263" s="363"/>
      <c r="C263" s="364"/>
      <c r="D263" s="355"/>
      <c r="E263" s="355"/>
      <c r="F263" s="282"/>
      <c r="G263" s="283"/>
      <c r="H263" s="284"/>
    </row>
    <row r="264" spans="1:8" ht="21.75" x14ac:dyDescent="0.45">
      <c r="A264" s="156" t="s">
        <v>115</v>
      </c>
      <c r="B264" s="365" t="s">
        <v>230</v>
      </c>
      <c r="C264" s="366"/>
      <c r="D264" s="367"/>
      <c r="E264" s="367"/>
      <c r="F264" s="368"/>
      <c r="G264" s="177"/>
      <c r="H264" s="369"/>
    </row>
    <row r="265" spans="1:8" ht="21.75" x14ac:dyDescent="0.45">
      <c r="A265" s="370"/>
      <c r="B265" s="257" t="s">
        <v>231</v>
      </c>
      <c r="C265" s="291"/>
      <c r="D265" s="31">
        <v>50000</v>
      </c>
      <c r="E265" s="31">
        <v>0</v>
      </c>
      <c r="F265" s="371">
        <f>E265+'[2]ส.ค. 62'!F265</f>
        <v>0</v>
      </c>
      <c r="G265" s="372" t="s">
        <v>108</v>
      </c>
      <c r="H265" s="149">
        <f t="shared" ref="H265:H267" si="16">F265-D265</f>
        <v>-50000</v>
      </c>
    </row>
    <row r="266" spans="1:8" ht="21.75" x14ac:dyDescent="0.45">
      <c r="A266" s="370"/>
      <c r="B266" s="257"/>
      <c r="C266" s="291"/>
      <c r="D266" s="31"/>
      <c r="E266" s="31"/>
      <c r="F266" s="371"/>
      <c r="G266" s="372"/>
      <c r="H266" s="149"/>
    </row>
    <row r="267" spans="1:8" ht="21.75" x14ac:dyDescent="0.45">
      <c r="A267" s="262" t="s">
        <v>232</v>
      </c>
      <c r="B267" s="263"/>
      <c r="C267" s="263"/>
      <c r="D267" s="265">
        <f>SUM(D265:D266)</f>
        <v>50000</v>
      </c>
      <c r="E267" s="265">
        <f>SUM(E265:E266)</f>
        <v>0</v>
      </c>
      <c r="F267" s="265">
        <f>SUM(F265:F266)</f>
        <v>0</v>
      </c>
      <c r="G267" s="275" t="s">
        <v>108</v>
      </c>
      <c r="H267" s="267">
        <f t="shared" si="16"/>
        <v>-50000</v>
      </c>
    </row>
    <row r="268" spans="1:8" ht="21.75" x14ac:dyDescent="0.45">
      <c r="A268" s="276" t="s">
        <v>203</v>
      </c>
      <c r="B268" s="277"/>
      <c r="C268" s="278"/>
      <c r="D268" s="279">
        <f>D262+D267</f>
        <v>66500</v>
      </c>
      <c r="E268" s="279">
        <f>E262+E267</f>
        <v>0</v>
      </c>
      <c r="F268" s="279">
        <f>F262+F267</f>
        <v>16500</v>
      </c>
      <c r="G268" s="301" t="str">
        <f>IF(F268&lt;C268,"+","-")</f>
        <v>-</v>
      </c>
      <c r="H268" s="281">
        <f>F268-D268</f>
        <v>-50000</v>
      </c>
    </row>
    <row r="269" spans="1:8" ht="21.75" x14ac:dyDescent="0.45">
      <c r="A269" s="121" t="s">
        <v>233</v>
      </c>
      <c r="B269" s="122"/>
      <c r="C269" s="122"/>
      <c r="D269" s="318">
        <f>D219+D255+D268</f>
        <v>2430340</v>
      </c>
      <c r="E269" s="318">
        <f>E219+E255+E268</f>
        <v>23500</v>
      </c>
      <c r="F269" s="318">
        <f>F219+F255+F268</f>
        <v>2131717</v>
      </c>
      <c r="G269" s="319" t="s">
        <v>108</v>
      </c>
      <c r="H269" s="320">
        <f t="shared" si="15"/>
        <v>-298623</v>
      </c>
    </row>
    <row r="270" spans="1:8" ht="21.75" x14ac:dyDescent="0.45">
      <c r="A270" s="121" t="s">
        <v>234</v>
      </c>
      <c r="B270" s="122"/>
      <c r="C270" s="122"/>
      <c r="D270" s="318">
        <f>D206+D269</f>
        <v>11612960</v>
      </c>
      <c r="E270" s="318">
        <f>E206+E269</f>
        <v>43000</v>
      </c>
      <c r="F270" s="318">
        <f>F206+F269</f>
        <v>10006549.59</v>
      </c>
      <c r="G270" s="319" t="s">
        <v>108</v>
      </c>
      <c r="H270" s="320">
        <f t="shared" si="15"/>
        <v>-1606410.4100000001</v>
      </c>
    </row>
    <row r="271" spans="1:8" ht="21.75" x14ac:dyDescent="0.45">
      <c r="A271" s="373" t="s">
        <v>235</v>
      </c>
      <c r="B271" s="374"/>
      <c r="C271" s="375"/>
      <c r="D271" s="376"/>
      <c r="E271" s="376"/>
      <c r="F271" s="377"/>
      <c r="G271" s="378"/>
      <c r="H271" s="377"/>
    </row>
    <row r="272" spans="1:8" ht="21.75" x14ac:dyDescent="0.45">
      <c r="A272" s="373" t="s">
        <v>236</v>
      </c>
      <c r="B272" s="374"/>
      <c r="C272" s="375"/>
      <c r="D272" s="379"/>
      <c r="E272" s="379"/>
      <c r="F272" s="380"/>
      <c r="G272" s="381"/>
      <c r="H272" s="380"/>
    </row>
    <row r="273" spans="1:8" ht="21.75" x14ac:dyDescent="0.45">
      <c r="A273" s="192" t="s">
        <v>138</v>
      </c>
      <c r="B273" s="193"/>
      <c r="C273" s="194"/>
      <c r="D273" s="379"/>
      <c r="E273" s="379"/>
      <c r="F273" s="380"/>
      <c r="G273" s="381"/>
      <c r="H273" s="380"/>
    </row>
    <row r="274" spans="1:8" ht="21.75" x14ac:dyDescent="0.45">
      <c r="A274" s="382" t="s">
        <v>139</v>
      </c>
      <c r="B274" s="383"/>
      <c r="C274" s="383"/>
      <c r="D274" s="384"/>
      <c r="E274" s="384"/>
      <c r="F274" s="385"/>
      <c r="G274" s="386"/>
      <c r="H274" s="385"/>
    </row>
    <row r="275" spans="1:8" ht="21.75" x14ac:dyDescent="0.45">
      <c r="A275" s="143" t="s">
        <v>152</v>
      </c>
      <c r="B275" s="144"/>
      <c r="C275" s="145"/>
      <c r="D275" s="384"/>
      <c r="E275" s="384"/>
      <c r="F275" s="385"/>
      <c r="G275" s="386"/>
      <c r="H275" s="385"/>
    </row>
    <row r="276" spans="1:8" ht="21.75" x14ac:dyDescent="0.45">
      <c r="A276" s="222" t="s">
        <v>153</v>
      </c>
      <c r="B276" s="223"/>
      <c r="C276" s="224"/>
      <c r="D276" s="203"/>
      <c r="E276" s="203"/>
      <c r="F276" s="147"/>
      <c r="G276" s="148"/>
      <c r="H276" s="149"/>
    </row>
    <row r="277" spans="1:8" ht="21.75" x14ac:dyDescent="0.45">
      <c r="A277" s="225" t="s">
        <v>237</v>
      </c>
      <c r="B277" s="226"/>
      <c r="C277" s="227"/>
      <c r="D277" s="203">
        <v>765000</v>
      </c>
      <c r="E277" s="31">
        <v>63000</v>
      </c>
      <c r="F277" s="31">
        <f>E277+'[2]ส.ค. 62'!F277</f>
        <v>304200</v>
      </c>
      <c r="G277" s="155" t="s">
        <v>108</v>
      </c>
      <c r="H277" s="149">
        <f>F277-D277</f>
        <v>-460800</v>
      </c>
    </row>
    <row r="278" spans="1:8" ht="21.75" x14ac:dyDescent="0.45">
      <c r="A278" s="345"/>
      <c r="B278" s="346"/>
      <c r="C278" s="346"/>
      <c r="D278" s="332"/>
      <c r="E278" s="43"/>
      <c r="F278" s="43"/>
      <c r="G278" s="159"/>
      <c r="H278" s="160"/>
    </row>
    <row r="279" spans="1:8" ht="21.75" x14ac:dyDescent="0.45">
      <c r="A279" s="161" t="s">
        <v>21</v>
      </c>
      <c r="B279" s="162"/>
      <c r="C279" s="162"/>
      <c r="D279" s="163">
        <f>D276+D277</f>
        <v>765000</v>
      </c>
      <c r="E279" s="163">
        <f>SUM(E276:E277)</f>
        <v>63000</v>
      </c>
      <c r="F279" s="163">
        <f>SUM(F276:F277)</f>
        <v>304200</v>
      </c>
      <c r="G279" s="164" t="s">
        <v>108</v>
      </c>
      <c r="H279" s="165">
        <f>F279-D279</f>
        <v>-460800</v>
      </c>
    </row>
    <row r="280" spans="1:8" ht="21.75" x14ac:dyDescent="0.45">
      <c r="A280" s="234" t="s">
        <v>162</v>
      </c>
      <c r="B280" s="235"/>
      <c r="C280" s="235"/>
      <c r="D280" s="387"/>
      <c r="E280" s="203"/>
      <c r="F280" s="147"/>
      <c r="G280" s="148"/>
      <c r="H280" s="149"/>
    </row>
    <row r="281" spans="1:8" ht="21.75" x14ac:dyDescent="0.45">
      <c r="A281" s="370"/>
      <c r="B281" s="257" t="s">
        <v>238</v>
      </c>
      <c r="C281" s="337"/>
      <c r="D281" s="203"/>
      <c r="E281" s="388"/>
      <c r="F281" s="385"/>
      <c r="G281" s="389"/>
      <c r="H281" s="385"/>
    </row>
    <row r="282" spans="1:8" ht="21.75" x14ac:dyDescent="0.45">
      <c r="A282" s="390" t="s">
        <v>239</v>
      </c>
      <c r="B282" s="391" t="s">
        <v>240</v>
      </c>
      <c r="C282" s="392"/>
      <c r="D282" s="388">
        <v>10000</v>
      </c>
      <c r="E282" s="388">
        <v>0</v>
      </c>
      <c r="F282" s="147">
        <f>E282+'[2]ส.ค. 62'!F282</f>
        <v>307400</v>
      </c>
      <c r="G282" s="155" t="s">
        <v>108</v>
      </c>
      <c r="H282" s="149">
        <f>F282-D282</f>
        <v>297400</v>
      </c>
    </row>
    <row r="283" spans="1:8" ht="21.75" x14ac:dyDescent="0.45">
      <c r="A283" s="393"/>
      <c r="B283" s="394"/>
      <c r="C283" s="395"/>
      <c r="D283" s="332"/>
      <c r="E283" s="332"/>
      <c r="F283" s="313"/>
      <c r="G283" s="159"/>
      <c r="H283" s="160"/>
    </row>
    <row r="284" spans="1:8" ht="21.75" x14ac:dyDescent="0.45">
      <c r="A284" s="161" t="s">
        <v>21</v>
      </c>
      <c r="B284" s="162"/>
      <c r="C284" s="162"/>
      <c r="D284" s="163">
        <f>D281+D282</f>
        <v>10000</v>
      </c>
      <c r="E284" s="163">
        <f>SUM(E281:E282)</f>
        <v>0</v>
      </c>
      <c r="F284" s="163">
        <f>SUM(F281:F282)</f>
        <v>307400</v>
      </c>
      <c r="G284" s="164" t="s">
        <v>108</v>
      </c>
      <c r="H284" s="165">
        <f>F284-D284</f>
        <v>297400</v>
      </c>
    </row>
    <row r="285" spans="1:8" ht="21.75" x14ac:dyDescent="0.45">
      <c r="A285" s="231" t="s">
        <v>169</v>
      </c>
      <c r="B285" s="232"/>
      <c r="C285" s="233"/>
      <c r="D285" s="203"/>
      <c r="E285" s="203"/>
      <c r="F285" s="147"/>
      <c r="G285" s="159"/>
      <c r="H285" s="171"/>
    </row>
    <row r="286" spans="1:8" ht="21.75" x14ac:dyDescent="0.45">
      <c r="A286" s="341"/>
      <c r="B286" s="75" t="s">
        <v>223</v>
      </c>
      <c r="C286" s="77"/>
      <c r="D286" s="203">
        <v>10000</v>
      </c>
      <c r="E286" s="203">
        <v>0</v>
      </c>
      <c r="F286" s="147">
        <f>E286+'[2]ส.ค. 62'!F286</f>
        <v>0</v>
      </c>
      <c r="G286" s="148" t="s">
        <v>108</v>
      </c>
      <c r="H286" s="149">
        <f>F286-D286</f>
        <v>-10000</v>
      </c>
    </row>
    <row r="287" spans="1:8" ht="21.75" x14ac:dyDescent="0.45">
      <c r="A287" s="354"/>
      <c r="B287" s="251"/>
      <c r="C287" s="252"/>
      <c r="D287" s="203"/>
      <c r="E287" s="203"/>
      <c r="F287" s="147"/>
      <c r="G287" s="148"/>
      <c r="H287" s="149"/>
    </row>
    <row r="288" spans="1:8" ht="21.75" x14ac:dyDescent="0.45">
      <c r="A288" s="161" t="s">
        <v>21</v>
      </c>
      <c r="B288" s="162"/>
      <c r="C288" s="162"/>
      <c r="D288" s="163">
        <f>D286+D287</f>
        <v>10000</v>
      </c>
      <c r="E288" s="163">
        <f>SUM(E286:E287)</f>
        <v>0</v>
      </c>
      <c r="F288" s="163">
        <f>SUM(F286:F287)</f>
        <v>0</v>
      </c>
      <c r="G288" s="164" t="s">
        <v>108</v>
      </c>
      <c r="H288" s="165">
        <f>F288-D288</f>
        <v>-10000</v>
      </c>
    </row>
    <row r="289" spans="1:8" ht="21.75" x14ac:dyDescent="0.45">
      <c r="A289" s="262" t="s">
        <v>173</v>
      </c>
      <c r="B289" s="263"/>
      <c r="C289" s="263"/>
      <c r="D289" s="265">
        <f>D279+D284+D288</f>
        <v>785000</v>
      </c>
      <c r="E289" s="265">
        <f>E279+E284+E288</f>
        <v>63000</v>
      </c>
      <c r="F289" s="265">
        <f>F279+F284+F288</f>
        <v>611600</v>
      </c>
      <c r="G289" s="275" t="s">
        <v>108</v>
      </c>
      <c r="H289" s="267">
        <f>F289-D289</f>
        <v>-173400</v>
      </c>
    </row>
    <row r="290" spans="1:8" ht="21.75" x14ac:dyDescent="0.45">
      <c r="A290" s="166" t="s">
        <v>174</v>
      </c>
      <c r="B290" s="167"/>
      <c r="C290" s="168"/>
      <c r="D290" s="355"/>
      <c r="E290" s="355"/>
      <c r="F290" s="282"/>
      <c r="G290" s="285"/>
      <c r="H290" s="356"/>
    </row>
    <row r="291" spans="1:8" ht="21.75" x14ac:dyDescent="0.45">
      <c r="A291" s="150" t="s">
        <v>115</v>
      </c>
      <c r="B291" s="153" t="s">
        <v>224</v>
      </c>
      <c r="C291" s="179"/>
      <c r="D291" s="31">
        <v>20000</v>
      </c>
      <c r="E291" s="31">
        <v>0</v>
      </c>
      <c r="F291" s="147">
        <f>E291+'[2]ส.ค. 62'!F291</f>
        <v>12400</v>
      </c>
      <c r="G291" s="148" t="s">
        <v>108</v>
      </c>
      <c r="H291" s="149">
        <f>F291-D291</f>
        <v>-7600</v>
      </c>
    </row>
    <row r="292" spans="1:8" ht="21.75" x14ac:dyDescent="0.45">
      <c r="A292" s="396" t="s">
        <v>117</v>
      </c>
      <c r="B292" s="397" t="s">
        <v>241</v>
      </c>
      <c r="C292" s="93"/>
      <c r="D292" s="31">
        <v>10000</v>
      </c>
      <c r="E292" s="31">
        <v>0</v>
      </c>
      <c r="F292" s="147">
        <f>E292+'[2]ส.ค. 62'!F292</f>
        <v>4995</v>
      </c>
      <c r="G292" s="148" t="s">
        <v>108</v>
      </c>
      <c r="H292" s="149">
        <f>F292-D292</f>
        <v>-5005</v>
      </c>
    </row>
    <row r="293" spans="1:8" ht="21.75" x14ac:dyDescent="0.45">
      <c r="A293" s="150" t="s">
        <v>119</v>
      </c>
      <c r="B293" s="153" t="s">
        <v>242</v>
      </c>
      <c r="C293" s="398"/>
      <c r="D293" s="31">
        <v>10000</v>
      </c>
      <c r="E293" s="31">
        <v>0</v>
      </c>
      <c r="F293" s="147">
        <f>E293+'[2]ส.ค. 62'!F293</f>
        <v>0</v>
      </c>
      <c r="G293" s="148" t="s">
        <v>108</v>
      </c>
      <c r="H293" s="149">
        <f>F293-D293</f>
        <v>-10000</v>
      </c>
    </row>
    <row r="294" spans="1:8" ht="21.75" x14ac:dyDescent="0.45">
      <c r="A294" s="150" t="s">
        <v>121</v>
      </c>
      <c r="B294" s="153" t="s">
        <v>243</v>
      </c>
      <c r="C294" s="398"/>
      <c r="D294" s="31">
        <v>5000</v>
      </c>
      <c r="E294" s="31">
        <v>0</v>
      </c>
      <c r="F294" s="147">
        <f>E294+'[2]ส.ค. 62'!F294</f>
        <v>5000</v>
      </c>
      <c r="G294" s="148" t="s">
        <v>108</v>
      </c>
      <c r="H294" s="149">
        <f>F294-D294</f>
        <v>0</v>
      </c>
    </row>
    <row r="295" spans="1:8" ht="21.75" x14ac:dyDescent="0.45">
      <c r="A295" s="150" t="s">
        <v>123</v>
      </c>
      <c r="B295" s="153" t="s">
        <v>244</v>
      </c>
      <c r="C295" s="398"/>
      <c r="D295" s="31">
        <v>10000</v>
      </c>
      <c r="E295" s="31">
        <v>0</v>
      </c>
      <c r="F295" s="147">
        <f>E295+'[2]ส.ค. 62'!F295</f>
        <v>2600</v>
      </c>
      <c r="G295" s="155" t="s">
        <v>108</v>
      </c>
      <c r="H295" s="149">
        <f>F295-D295</f>
        <v>-7400</v>
      </c>
    </row>
    <row r="296" spans="1:8" ht="21.75" x14ac:dyDescent="0.45">
      <c r="A296" s="156"/>
      <c r="B296" s="324"/>
      <c r="C296" s="93"/>
      <c r="D296" s="43"/>
      <c r="E296" s="43"/>
      <c r="F296" s="313"/>
      <c r="G296" s="159"/>
      <c r="H296" s="160"/>
    </row>
    <row r="297" spans="1:8" ht="21.75" x14ac:dyDescent="0.45">
      <c r="A297" s="262" t="s">
        <v>181</v>
      </c>
      <c r="B297" s="263"/>
      <c r="C297" s="263"/>
      <c r="D297" s="265">
        <f>SUM(D291:D295)</f>
        <v>55000</v>
      </c>
      <c r="E297" s="265">
        <f>SUM(E291:E295)</f>
        <v>0</v>
      </c>
      <c r="F297" s="265">
        <f>SUM(F291:F295)</f>
        <v>24995</v>
      </c>
      <c r="G297" s="275" t="s">
        <v>108</v>
      </c>
      <c r="H297" s="267">
        <f>F297-D297</f>
        <v>-30005</v>
      </c>
    </row>
    <row r="298" spans="1:8" ht="21.75" x14ac:dyDescent="0.45">
      <c r="A298" s="180" t="s">
        <v>245</v>
      </c>
      <c r="B298" s="181"/>
      <c r="C298" s="181"/>
      <c r="D298" s="182">
        <f>D289+D297</f>
        <v>840000</v>
      </c>
      <c r="E298" s="182">
        <f>E289+E297</f>
        <v>63000</v>
      </c>
      <c r="F298" s="182">
        <f>F289+F297</f>
        <v>636595</v>
      </c>
      <c r="G298" s="268" t="s">
        <v>108</v>
      </c>
      <c r="H298" s="269">
        <f>F298-D298</f>
        <v>-203405</v>
      </c>
    </row>
    <row r="299" spans="1:8" ht="21.75" x14ac:dyDescent="0.45">
      <c r="A299" s="399" t="s">
        <v>189</v>
      </c>
      <c r="B299" s="400"/>
      <c r="C299" s="401"/>
      <c r="D299" s="402">
        <f>D298</f>
        <v>840000</v>
      </c>
      <c r="E299" s="402">
        <f>E298</f>
        <v>63000</v>
      </c>
      <c r="F299" s="402">
        <f>F298</f>
        <v>636595</v>
      </c>
      <c r="G299" s="403" t="s">
        <v>108</v>
      </c>
      <c r="H299" s="404">
        <f>F299-D299</f>
        <v>-203405</v>
      </c>
    </row>
    <row r="300" spans="1:8" ht="21.75" x14ac:dyDescent="0.45">
      <c r="A300" s="133" t="s">
        <v>190</v>
      </c>
      <c r="B300" s="134"/>
      <c r="C300" s="135"/>
      <c r="D300" s="282"/>
      <c r="E300" s="282"/>
      <c r="F300" s="282"/>
      <c r="G300" s="283"/>
      <c r="H300" s="284"/>
    </row>
    <row r="301" spans="1:8" ht="21.75" x14ac:dyDescent="0.45">
      <c r="A301" s="166" t="s">
        <v>191</v>
      </c>
      <c r="B301" s="167"/>
      <c r="C301" s="168"/>
      <c r="D301" s="282"/>
      <c r="E301" s="282"/>
      <c r="F301" s="282"/>
      <c r="G301" s="285"/>
      <c r="H301" s="284"/>
    </row>
    <row r="302" spans="1:8" ht="21.75" x14ac:dyDescent="0.45">
      <c r="A302" s="286" t="s">
        <v>192</v>
      </c>
      <c r="B302" s="287"/>
      <c r="C302" s="288"/>
      <c r="D302" s="208">
        <f>SUM(D303:D305)</f>
        <v>10500</v>
      </c>
      <c r="E302" s="208">
        <f>SUM(E303:E305)</f>
        <v>0</v>
      </c>
      <c r="F302" s="289">
        <f>SUM(F303:F305)</f>
        <v>0</v>
      </c>
      <c r="G302" s="405" t="s">
        <v>108</v>
      </c>
      <c r="H302" s="210">
        <f>F302-D302</f>
        <v>-10500</v>
      </c>
    </row>
    <row r="303" spans="1:8" ht="21.75" x14ac:dyDescent="0.45">
      <c r="A303" s="256" t="s">
        <v>115</v>
      </c>
      <c r="B303" s="406" t="s">
        <v>246</v>
      </c>
      <c r="C303" s="291"/>
      <c r="D303" s="31">
        <v>1000</v>
      </c>
      <c r="E303" s="31">
        <v>0</v>
      </c>
      <c r="F303" s="147">
        <f>E303+'[2]ส.ค. 62'!F303</f>
        <v>0</v>
      </c>
      <c r="G303" s="148" t="s">
        <v>108</v>
      </c>
      <c r="H303" s="149">
        <f>F303-D303</f>
        <v>-1000</v>
      </c>
    </row>
    <row r="304" spans="1:8" ht="21.75" x14ac:dyDescent="0.45">
      <c r="A304" s="256" t="s">
        <v>117</v>
      </c>
      <c r="B304" s="406" t="s">
        <v>247</v>
      </c>
      <c r="C304" s="291"/>
      <c r="D304" s="31">
        <v>5500</v>
      </c>
      <c r="E304" s="31">
        <v>0</v>
      </c>
      <c r="F304" s="147">
        <f>E304+'[2]ส.ค. 62'!F304</f>
        <v>0</v>
      </c>
      <c r="G304" s="148" t="s">
        <v>108</v>
      </c>
      <c r="H304" s="149">
        <f>F304-D304</f>
        <v>-5500</v>
      </c>
    </row>
    <row r="305" spans="1:8" ht="21.75" x14ac:dyDescent="0.45">
      <c r="A305" s="256" t="s">
        <v>119</v>
      </c>
      <c r="B305" s="290" t="s">
        <v>248</v>
      </c>
      <c r="C305" s="291"/>
      <c r="D305" s="31">
        <v>4000</v>
      </c>
      <c r="E305" s="31">
        <v>0</v>
      </c>
      <c r="F305" s="147">
        <f>E305+'[2]ส.ค. 62'!F305</f>
        <v>0</v>
      </c>
      <c r="G305" s="148" t="s">
        <v>108</v>
      </c>
      <c r="H305" s="149">
        <f>F305-D305</f>
        <v>-4000</v>
      </c>
    </row>
    <row r="306" spans="1:8" ht="21.75" x14ac:dyDescent="0.45">
      <c r="A306" s="256"/>
      <c r="B306" s="290"/>
      <c r="C306" s="291"/>
      <c r="D306" s="31"/>
      <c r="E306" s="31"/>
      <c r="F306" s="147"/>
      <c r="G306" s="148"/>
      <c r="H306" s="149"/>
    </row>
    <row r="307" spans="1:8" ht="21.75" x14ac:dyDescent="0.45">
      <c r="A307" s="286" t="s">
        <v>249</v>
      </c>
      <c r="B307" s="287"/>
      <c r="C307" s="288"/>
      <c r="D307" s="208">
        <f>SUM(D308)</f>
        <v>64000</v>
      </c>
      <c r="E307" s="208">
        <f>E308</f>
        <v>0</v>
      </c>
      <c r="F307" s="289">
        <f>E307+'[2]มิ.ย. 62'!F307</f>
        <v>0</v>
      </c>
      <c r="G307" s="405" t="s">
        <v>108</v>
      </c>
      <c r="H307" s="210">
        <f>F307-D307</f>
        <v>-64000</v>
      </c>
    </row>
    <row r="308" spans="1:8" ht="21.75" x14ac:dyDescent="0.45">
      <c r="A308" s="256" t="s">
        <v>115</v>
      </c>
      <c r="B308" s="290" t="s">
        <v>250</v>
      </c>
      <c r="C308" s="291"/>
      <c r="D308" s="31">
        <v>64000</v>
      </c>
      <c r="E308" s="31">
        <v>0</v>
      </c>
      <c r="F308" s="215">
        <f>E308+'[2]ส.ค. 62'!F308</f>
        <v>0</v>
      </c>
      <c r="G308" s="216" t="s">
        <v>108</v>
      </c>
      <c r="H308" s="149">
        <f>F308-D308</f>
        <v>-64000</v>
      </c>
    </row>
    <row r="309" spans="1:8" ht="21.75" x14ac:dyDescent="0.45">
      <c r="A309" s="256"/>
      <c r="B309" s="290" t="s">
        <v>251</v>
      </c>
      <c r="C309" s="291"/>
      <c r="D309" s="31"/>
      <c r="E309" s="31"/>
      <c r="F309" s="147"/>
      <c r="G309" s="155"/>
      <c r="H309" s="149"/>
    </row>
    <row r="310" spans="1:8" ht="21.75" x14ac:dyDescent="0.45">
      <c r="A310" s="256"/>
      <c r="B310" s="290" t="s">
        <v>252</v>
      </c>
      <c r="C310" s="291"/>
      <c r="D310" s="31"/>
      <c r="E310" s="31"/>
      <c r="F310" s="147"/>
      <c r="G310" s="155"/>
      <c r="H310" s="149"/>
    </row>
    <row r="311" spans="1:8" ht="21.75" x14ac:dyDescent="0.45">
      <c r="A311" s="407"/>
      <c r="B311" s="408"/>
      <c r="C311" s="409"/>
      <c r="D311" s="43"/>
      <c r="E311" s="43"/>
      <c r="F311" s="313"/>
      <c r="G311" s="159"/>
      <c r="H311" s="160"/>
    </row>
    <row r="312" spans="1:8" ht="21.75" x14ac:dyDescent="0.45">
      <c r="A312" s="286" t="s">
        <v>253</v>
      </c>
      <c r="B312" s="287"/>
      <c r="C312" s="288"/>
      <c r="D312" s="208">
        <f>SUM(D313:D314)</f>
        <v>4000</v>
      </c>
      <c r="E312" s="208">
        <f>SUM(E313:E314)</f>
        <v>0</v>
      </c>
      <c r="F312" s="289">
        <f>SUM(F313:F314)</f>
        <v>3940</v>
      </c>
      <c r="G312" s="405" t="s">
        <v>108</v>
      </c>
      <c r="H312" s="210">
        <f>F312-D312</f>
        <v>-60</v>
      </c>
    </row>
    <row r="313" spans="1:8" ht="21.75" x14ac:dyDescent="0.45">
      <c r="A313" s="256" t="s">
        <v>115</v>
      </c>
      <c r="B313" s="290" t="s">
        <v>254</v>
      </c>
      <c r="C313" s="291"/>
      <c r="D313" s="31">
        <v>2000</v>
      </c>
      <c r="E313" s="31">
        <v>0</v>
      </c>
      <c r="F313" s="147">
        <f>E313+'[2]ส.ค. 62'!F313</f>
        <v>1940</v>
      </c>
      <c r="G313" s="148" t="s">
        <v>108</v>
      </c>
      <c r="H313" s="149">
        <f>F313-D313</f>
        <v>-60</v>
      </c>
    </row>
    <row r="314" spans="1:8" ht="21.75" x14ac:dyDescent="0.45">
      <c r="A314" s="256" t="s">
        <v>117</v>
      </c>
      <c r="B314" s="290" t="s">
        <v>255</v>
      </c>
      <c r="C314" s="291"/>
      <c r="D314" s="31">
        <v>2000</v>
      </c>
      <c r="E314" s="31">
        <v>0</v>
      </c>
      <c r="F314" s="147">
        <f>E314+'[2]ส.ค. 62'!F314</f>
        <v>2000</v>
      </c>
      <c r="G314" s="155" t="s">
        <v>108</v>
      </c>
      <c r="H314" s="149">
        <f>F314-D314</f>
        <v>0</v>
      </c>
    </row>
    <row r="315" spans="1:8" ht="21.75" x14ac:dyDescent="0.45">
      <c r="A315" s="407"/>
      <c r="B315" s="408"/>
      <c r="C315" s="409"/>
      <c r="D315" s="43"/>
      <c r="E315" s="43"/>
      <c r="F315" s="313"/>
      <c r="G315" s="159"/>
      <c r="H315" s="160"/>
    </row>
    <row r="316" spans="1:8" ht="21.75" x14ac:dyDescent="0.45">
      <c r="A316" s="262" t="s">
        <v>202</v>
      </c>
      <c r="B316" s="263"/>
      <c r="C316" s="263"/>
      <c r="D316" s="265">
        <f>D302+D307+D312</f>
        <v>78500</v>
      </c>
      <c r="E316" s="265">
        <f>E302+E307+E312</f>
        <v>0</v>
      </c>
      <c r="F316" s="265">
        <f>F302+F307+F312</f>
        <v>3940</v>
      </c>
      <c r="G316" s="266" t="str">
        <f>IF(F316&gt;C316,"+","-")</f>
        <v>+</v>
      </c>
      <c r="H316" s="267">
        <f>F316-D316</f>
        <v>-74560</v>
      </c>
    </row>
    <row r="317" spans="1:8" ht="21.75" x14ac:dyDescent="0.45">
      <c r="A317" s="166" t="s">
        <v>256</v>
      </c>
      <c r="B317" s="167"/>
      <c r="C317" s="168"/>
      <c r="D317" s="410"/>
      <c r="E317" s="410"/>
      <c r="F317" s="410"/>
      <c r="G317" s="411"/>
      <c r="H317" s="412"/>
    </row>
    <row r="318" spans="1:8" ht="21.75" x14ac:dyDescent="0.45">
      <c r="A318" s="304" t="s">
        <v>257</v>
      </c>
      <c r="B318" s="305"/>
      <c r="C318" s="306"/>
      <c r="D318" s="295">
        <f>SUM(D319)</f>
        <v>50000</v>
      </c>
      <c r="E318" s="295">
        <f>E319</f>
        <v>0</v>
      </c>
      <c r="F318" s="296">
        <f>E318+'[2]พ.ค. 62'!F318</f>
        <v>0</v>
      </c>
      <c r="G318" s="209" t="s">
        <v>108</v>
      </c>
      <c r="H318" s="297">
        <f>F318-D318</f>
        <v>-50000</v>
      </c>
    </row>
    <row r="319" spans="1:8" ht="21.75" x14ac:dyDescent="0.45">
      <c r="A319" s="396"/>
      <c r="B319" s="299" t="s">
        <v>258</v>
      </c>
      <c r="C319" s="413"/>
      <c r="D319" s="26">
        <v>50000</v>
      </c>
      <c r="E319" s="26">
        <v>0</v>
      </c>
      <c r="F319" s="414">
        <f>E319+'[2]ส.ค. 62'!F319</f>
        <v>0</v>
      </c>
      <c r="G319" s="216" t="s">
        <v>108</v>
      </c>
      <c r="H319" s="274">
        <f>F319-D319</f>
        <v>-50000</v>
      </c>
    </row>
    <row r="320" spans="1:8" ht="21.75" x14ac:dyDescent="0.45">
      <c r="A320" s="415"/>
      <c r="B320" s="416"/>
      <c r="C320" s="416"/>
      <c r="D320" s="417"/>
      <c r="E320" s="417"/>
      <c r="F320" s="417"/>
      <c r="G320" s="418"/>
      <c r="H320" s="361"/>
    </row>
    <row r="321" spans="1:8" ht="21.75" x14ac:dyDescent="0.45">
      <c r="A321" s="262" t="s">
        <v>259</v>
      </c>
      <c r="B321" s="263"/>
      <c r="C321" s="263"/>
      <c r="D321" s="265">
        <f>SUM(D319:D320)</f>
        <v>50000</v>
      </c>
      <c r="E321" s="265">
        <f>SUM(E319:E320)</f>
        <v>0</v>
      </c>
      <c r="F321" s="265">
        <f>SUM(F319:F320)</f>
        <v>0</v>
      </c>
      <c r="G321" s="266" t="str">
        <f>IF(F321&gt;C321,"+","-")</f>
        <v>-</v>
      </c>
      <c r="H321" s="267">
        <f>F321-D321</f>
        <v>-50000</v>
      </c>
    </row>
    <row r="322" spans="1:8" ht="21.75" x14ac:dyDescent="0.45">
      <c r="A322" s="276" t="s">
        <v>203</v>
      </c>
      <c r="B322" s="277"/>
      <c r="C322" s="278"/>
      <c r="D322" s="279">
        <f>D316+D321</f>
        <v>128500</v>
      </c>
      <c r="E322" s="279">
        <f>E316+E321</f>
        <v>0</v>
      </c>
      <c r="F322" s="279">
        <f>F316+F321</f>
        <v>3940</v>
      </c>
      <c r="G322" s="301" t="str">
        <f>IF(F322&gt;C322,"+","-")</f>
        <v>+</v>
      </c>
      <c r="H322" s="281">
        <f>F322-D322</f>
        <v>-124560</v>
      </c>
    </row>
    <row r="323" spans="1:8" ht="21.75" x14ac:dyDescent="0.45">
      <c r="A323" s="121" t="s">
        <v>260</v>
      </c>
      <c r="B323" s="122"/>
      <c r="C323" s="122"/>
      <c r="D323" s="318">
        <f>D299+D322</f>
        <v>968500</v>
      </c>
      <c r="E323" s="318">
        <f>E299</f>
        <v>63000</v>
      </c>
      <c r="F323" s="318">
        <f>F299</f>
        <v>636595</v>
      </c>
      <c r="G323" s="319" t="s">
        <v>108</v>
      </c>
      <c r="H323" s="320">
        <f>F323-D323</f>
        <v>-331905</v>
      </c>
    </row>
    <row r="324" spans="1:8" ht="21.75" x14ac:dyDescent="0.45">
      <c r="A324" s="373" t="s">
        <v>261</v>
      </c>
      <c r="B324" s="374"/>
      <c r="C324" s="375"/>
      <c r="D324" s="379"/>
      <c r="E324" s="379"/>
      <c r="F324" s="380"/>
      <c r="G324" s="381"/>
      <c r="H324" s="380"/>
    </row>
    <row r="325" spans="1:8" ht="21.75" x14ac:dyDescent="0.45">
      <c r="A325" s="192" t="s">
        <v>138</v>
      </c>
      <c r="B325" s="193"/>
      <c r="C325" s="194"/>
      <c r="D325" s="379"/>
      <c r="E325" s="379"/>
      <c r="F325" s="380"/>
      <c r="G325" s="381"/>
      <c r="H325" s="380"/>
    </row>
    <row r="326" spans="1:8" ht="21.75" x14ac:dyDescent="0.45">
      <c r="A326" s="382" t="s">
        <v>139</v>
      </c>
      <c r="B326" s="383"/>
      <c r="C326" s="383"/>
      <c r="D326" s="384"/>
      <c r="E326" s="384"/>
      <c r="F326" s="385"/>
      <c r="G326" s="386"/>
      <c r="H326" s="385"/>
    </row>
    <row r="327" spans="1:8" ht="21.75" x14ac:dyDescent="0.45">
      <c r="A327" s="143" t="s">
        <v>152</v>
      </c>
      <c r="B327" s="144"/>
      <c r="C327" s="145"/>
      <c r="D327" s="147"/>
      <c r="E327" s="419"/>
      <c r="F327" s="147"/>
      <c r="G327" s="389"/>
      <c r="H327" s="385"/>
    </row>
    <row r="328" spans="1:8" ht="21.75" x14ac:dyDescent="0.45">
      <c r="A328" s="234" t="s">
        <v>162</v>
      </c>
      <c r="B328" s="235"/>
      <c r="C328" s="236"/>
      <c r="D328" s="420"/>
      <c r="E328" s="203"/>
      <c r="F328" s="147"/>
      <c r="G328" s="155"/>
      <c r="H328" s="149"/>
    </row>
    <row r="329" spans="1:8" ht="21.75" x14ac:dyDescent="0.45">
      <c r="A329" s="390" t="s">
        <v>239</v>
      </c>
      <c r="B329" s="391" t="s">
        <v>262</v>
      </c>
      <c r="C329" s="392"/>
      <c r="D329" s="388">
        <v>20000</v>
      </c>
      <c r="E329" s="388">
        <v>0</v>
      </c>
      <c r="F329" s="147">
        <f>E329+'[2]ส.ค. 62'!F329</f>
        <v>11000</v>
      </c>
      <c r="G329" s="155" t="s">
        <v>108</v>
      </c>
      <c r="H329" s="149">
        <f t="shared" ref="H329:H337" si="17">F329-D329</f>
        <v>-9000</v>
      </c>
    </row>
    <row r="330" spans="1:8" ht="21.75" x14ac:dyDescent="0.45">
      <c r="A330" s="390" t="s">
        <v>263</v>
      </c>
      <c r="B330" s="391" t="s">
        <v>264</v>
      </c>
      <c r="C330" s="392"/>
      <c r="D330" s="388">
        <v>55280</v>
      </c>
      <c r="E330" s="388">
        <v>0</v>
      </c>
      <c r="F330" s="147">
        <f>E330+'[2]ส.ค. 62'!F330</f>
        <v>55280</v>
      </c>
      <c r="G330" s="421" t="s">
        <v>108</v>
      </c>
      <c r="H330" s="149">
        <f t="shared" si="17"/>
        <v>0</v>
      </c>
    </row>
    <row r="331" spans="1:8" ht="21.75" x14ac:dyDescent="0.45">
      <c r="A331" s="390" t="s">
        <v>265</v>
      </c>
      <c r="B331" s="391" t="s">
        <v>266</v>
      </c>
      <c r="C331" s="392"/>
      <c r="D331" s="388">
        <v>90000</v>
      </c>
      <c r="E331" s="388">
        <v>0</v>
      </c>
      <c r="F331" s="147">
        <f>E331+'[2]ส.ค. 62'!F331</f>
        <v>0</v>
      </c>
      <c r="G331" s="421" t="s">
        <v>108</v>
      </c>
      <c r="H331" s="149">
        <f t="shared" si="17"/>
        <v>-90000</v>
      </c>
    </row>
    <row r="332" spans="1:8" ht="21.75" x14ac:dyDescent="0.45">
      <c r="A332" s="422" t="s">
        <v>267</v>
      </c>
      <c r="B332" s="423" t="s">
        <v>268</v>
      </c>
      <c r="C332" s="424"/>
      <c r="D332" s="388">
        <v>20000</v>
      </c>
      <c r="E332" s="388">
        <v>0</v>
      </c>
      <c r="F332" s="147">
        <f>E332+'[2]ส.ค. 62'!F332</f>
        <v>0</v>
      </c>
      <c r="G332" s="421" t="s">
        <v>108</v>
      </c>
      <c r="H332" s="149">
        <f t="shared" si="17"/>
        <v>-20000</v>
      </c>
    </row>
    <row r="333" spans="1:8" ht="21.75" x14ac:dyDescent="0.45">
      <c r="A333" s="425"/>
      <c r="B333" s="426"/>
      <c r="C333" s="427"/>
      <c r="D333" s="332"/>
      <c r="E333" s="332"/>
      <c r="F333" s="313"/>
      <c r="G333" s="159"/>
      <c r="H333" s="160"/>
    </row>
    <row r="334" spans="1:8" ht="21.75" x14ac:dyDescent="0.45">
      <c r="A334" s="262" t="s">
        <v>173</v>
      </c>
      <c r="B334" s="263"/>
      <c r="C334" s="263"/>
      <c r="D334" s="265">
        <f>SUM(D329:D332)</f>
        <v>185280</v>
      </c>
      <c r="E334" s="265">
        <f>SUM(E329:E332)</f>
        <v>0</v>
      </c>
      <c r="F334" s="265">
        <f>SUM(F329:F332)</f>
        <v>66280</v>
      </c>
      <c r="G334" s="266" t="str">
        <f>IF(F334&lt;C334,"+","-")</f>
        <v>-</v>
      </c>
      <c r="H334" s="267">
        <f t="shared" si="17"/>
        <v>-119000</v>
      </c>
    </row>
    <row r="335" spans="1:8" ht="21.75" x14ac:dyDescent="0.45">
      <c r="A335" s="276" t="s">
        <v>189</v>
      </c>
      <c r="B335" s="277"/>
      <c r="C335" s="278"/>
      <c r="D335" s="279">
        <f>D328+D334</f>
        <v>185280</v>
      </c>
      <c r="E335" s="279">
        <f>E328+E334</f>
        <v>0</v>
      </c>
      <c r="F335" s="279">
        <f>F328+F334</f>
        <v>66280</v>
      </c>
      <c r="G335" s="301" t="str">
        <f>IF(F335&lt;C335,"+","-")</f>
        <v>-</v>
      </c>
      <c r="H335" s="281">
        <f t="shared" si="17"/>
        <v>-119000</v>
      </c>
    </row>
    <row r="336" spans="1:8" ht="21.75" x14ac:dyDescent="0.45">
      <c r="A336" s="121" t="s">
        <v>269</v>
      </c>
      <c r="B336" s="122"/>
      <c r="C336" s="122"/>
      <c r="D336" s="318">
        <f>D335</f>
        <v>185280</v>
      </c>
      <c r="E336" s="318">
        <f>E335</f>
        <v>0</v>
      </c>
      <c r="F336" s="318">
        <f>F335</f>
        <v>66280</v>
      </c>
      <c r="G336" s="319" t="s">
        <v>108</v>
      </c>
      <c r="H336" s="320">
        <f t="shared" si="17"/>
        <v>-119000</v>
      </c>
    </row>
    <row r="337" spans="1:8" ht="21.75" x14ac:dyDescent="0.45">
      <c r="A337" s="121" t="s">
        <v>270</v>
      </c>
      <c r="B337" s="122"/>
      <c r="C337" s="122"/>
      <c r="D337" s="318">
        <f>D323+D336</f>
        <v>1153780</v>
      </c>
      <c r="E337" s="318">
        <f>E323+E336</f>
        <v>63000</v>
      </c>
      <c r="F337" s="318">
        <f>F323+F336</f>
        <v>702875</v>
      </c>
      <c r="G337" s="319" t="s">
        <v>108</v>
      </c>
      <c r="H337" s="320">
        <f t="shared" si="17"/>
        <v>-450905</v>
      </c>
    </row>
    <row r="338" spans="1:8" ht="21.75" x14ac:dyDescent="0.45">
      <c r="A338" s="428"/>
      <c r="B338" s="428"/>
      <c r="C338" s="428"/>
      <c r="D338" s="429"/>
      <c r="E338" s="429"/>
      <c r="F338" s="429"/>
      <c r="G338" s="430"/>
      <c r="H338" s="431"/>
    </row>
    <row r="339" spans="1:8" ht="21.75" x14ac:dyDescent="0.45">
      <c r="A339" s="432"/>
      <c r="B339" s="432"/>
      <c r="C339" s="432"/>
      <c r="D339" s="433"/>
      <c r="E339" s="433"/>
      <c r="F339" s="433"/>
      <c r="G339" s="434"/>
      <c r="H339" s="435"/>
    </row>
    <row r="340" spans="1:8" ht="21.75" x14ac:dyDescent="0.45">
      <c r="A340" s="432"/>
      <c r="B340" s="432"/>
      <c r="C340" s="432"/>
      <c r="D340" s="433"/>
      <c r="E340" s="433"/>
      <c r="F340" s="433"/>
      <c r="G340" s="434"/>
      <c r="H340" s="435"/>
    </row>
    <row r="341" spans="1:8" ht="21.75" x14ac:dyDescent="0.45">
      <c r="A341" s="432"/>
      <c r="B341" s="432"/>
      <c r="C341" s="432"/>
      <c r="D341" s="433"/>
      <c r="E341" s="433"/>
      <c r="F341" s="433"/>
      <c r="G341" s="434"/>
      <c r="H341" s="435"/>
    </row>
    <row r="342" spans="1:8" ht="21.75" x14ac:dyDescent="0.45">
      <c r="A342" s="432"/>
      <c r="B342" s="432"/>
      <c r="C342" s="432"/>
      <c r="D342" s="433"/>
      <c r="E342" s="433"/>
      <c r="F342" s="433"/>
      <c r="G342" s="434"/>
      <c r="H342" s="435"/>
    </row>
    <row r="343" spans="1:8" ht="21.75" x14ac:dyDescent="0.45">
      <c r="A343" s="432"/>
      <c r="B343" s="432"/>
      <c r="C343" s="432"/>
      <c r="D343" s="433"/>
      <c r="E343" s="433"/>
      <c r="F343" s="433"/>
      <c r="G343" s="434"/>
      <c r="H343" s="435"/>
    </row>
    <row r="344" spans="1:8" ht="21.75" x14ac:dyDescent="0.45">
      <c r="A344" s="432"/>
      <c r="B344" s="432"/>
      <c r="C344" s="432"/>
      <c r="D344" s="433"/>
      <c r="E344" s="433"/>
      <c r="F344" s="433"/>
      <c r="G344" s="434"/>
      <c r="H344" s="435"/>
    </row>
    <row r="345" spans="1:8" ht="21.75" x14ac:dyDescent="0.45">
      <c r="A345" s="432"/>
      <c r="B345" s="432"/>
      <c r="C345" s="432"/>
      <c r="D345" s="433"/>
      <c r="E345" s="433"/>
      <c r="F345" s="433"/>
      <c r="G345" s="434"/>
      <c r="H345" s="435"/>
    </row>
    <row r="346" spans="1:8" ht="21.75" x14ac:dyDescent="0.45">
      <c r="A346" s="432"/>
      <c r="B346" s="432"/>
      <c r="C346" s="432"/>
      <c r="D346" s="433"/>
      <c r="E346" s="433"/>
      <c r="F346" s="433"/>
      <c r="G346" s="434"/>
      <c r="H346" s="435"/>
    </row>
    <row r="347" spans="1:8" ht="21.75" x14ac:dyDescent="0.45">
      <c r="A347" s="432"/>
      <c r="B347" s="432"/>
      <c r="C347" s="432"/>
      <c r="D347" s="433"/>
      <c r="E347" s="433"/>
      <c r="F347" s="433"/>
      <c r="G347" s="434"/>
      <c r="H347" s="435"/>
    </row>
    <row r="348" spans="1:8" ht="21.75" x14ac:dyDescent="0.45">
      <c r="A348" s="432"/>
      <c r="B348" s="432"/>
      <c r="C348" s="432"/>
      <c r="D348" s="433"/>
      <c r="E348" s="433"/>
      <c r="F348" s="433"/>
      <c r="G348" s="434"/>
      <c r="H348" s="435"/>
    </row>
    <row r="349" spans="1:8" ht="21.75" x14ac:dyDescent="0.45">
      <c r="A349" s="432"/>
      <c r="B349" s="432"/>
      <c r="C349" s="432"/>
      <c r="D349" s="433"/>
      <c r="E349" s="433"/>
      <c r="F349" s="433"/>
      <c r="G349" s="434"/>
      <c r="H349" s="435"/>
    </row>
    <row r="350" spans="1:8" ht="21.75" x14ac:dyDescent="0.45">
      <c r="A350" s="432"/>
      <c r="B350" s="432"/>
      <c r="C350" s="432"/>
      <c r="D350" s="433"/>
      <c r="E350" s="433"/>
      <c r="F350" s="433"/>
      <c r="G350" s="434"/>
      <c r="H350" s="435"/>
    </row>
    <row r="351" spans="1:8" ht="21.75" x14ac:dyDescent="0.45">
      <c r="A351" s="432"/>
      <c r="B351" s="432"/>
      <c r="C351" s="432"/>
      <c r="D351" s="433"/>
      <c r="E351" s="433"/>
      <c r="F351" s="433"/>
      <c r="G351" s="434"/>
      <c r="H351" s="435"/>
    </row>
    <row r="352" spans="1:8" ht="21.75" x14ac:dyDescent="0.45">
      <c r="A352" s="432"/>
      <c r="B352" s="432"/>
      <c r="C352" s="432"/>
      <c r="D352" s="433"/>
      <c r="E352" s="433"/>
      <c r="F352" s="433"/>
      <c r="G352" s="434"/>
      <c r="H352" s="435"/>
    </row>
    <row r="353" spans="1:8" ht="21.75" x14ac:dyDescent="0.45">
      <c r="A353" s="432"/>
      <c r="B353" s="432"/>
      <c r="C353" s="432"/>
      <c r="D353" s="433"/>
      <c r="E353" s="433"/>
      <c r="F353" s="433"/>
      <c r="G353" s="434"/>
      <c r="H353" s="435"/>
    </row>
    <row r="354" spans="1:8" ht="21.75" x14ac:dyDescent="0.45">
      <c r="A354" s="432"/>
      <c r="B354" s="432"/>
      <c r="C354" s="432"/>
      <c r="D354" s="433"/>
      <c r="E354" s="433"/>
      <c r="F354" s="433"/>
      <c r="G354" s="434"/>
      <c r="H354" s="435"/>
    </row>
    <row r="355" spans="1:8" ht="21.75" x14ac:dyDescent="0.45">
      <c r="A355" s="432"/>
      <c r="B355" s="432"/>
      <c r="C355" s="432"/>
      <c r="D355" s="433"/>
      <c r="E355" s="433"/>
      <c r="F355" s="433"/>
      <c r="G355" s="434"/>
      <c r="H355" s="435"/>
    </row>
    <row r="356" spans="1:8" ht="21.75" x14ac:dyDescent="0.45">
      <c r="A356" s="432"/>
      <c r="B356" s="432"/>
      <c r="C356" s="432"/>
      <c r="D356" s="433"/>
      <c r="E356" s="433"/>
      <c r="F356" s="433"/>
      <c r="G356" s="434"/>
      <c r="H356" s="435"/>
    </row>
    <row r="357" spans="1:8" ht="21.75" x14ac:dyDescent="0.45">
      <c r="A357" s="432"/>
      <c r="B357" s="432"/>
      <c r="C357" s="432"/>
      <c r="D357" s="433"/>
      <c r="E357" s="433"/>
      <c r="F357" s="433"/>
      <c r="G357" s="434"/>
      <c r="H357" s="435"/>
    </row>
    <row r="358" spans="1:8" ht="21.75" x14ac:dyDescent="0.45">
      <c r="A358" s="432"/>
      <c r="B358" s="432"/>
      <c r="C358" s="432"/>
      <c r="D358" s="433"/>
      <c r="E358" s="433"/>
      <c r="F358" s="433"/>
      <c r="G358" s="434"/>
      <c r="H358" s="435"/>
    </row>
    <row r="359" spans="1:8" ht="21.75" x14ac:dyDescent="0.45">
      <c r="A359" s="373" t="s">
        <v>271</v>
      </c>
      <c r="B359" s="374"/>
      <c r="C359" s="375"/>
      <c r="D359" s="436"/>
      <c r="E359" s="436"/>
      <c r="F359" s="436"/>
      <c r="G359" s="437"/>
      <c r="H359" s="438"/>
    </row>
    <row r="360" spans="1:8" ht="21.75" x14ac:dyDescent="0.45">
      <c r="A360" s="373" t="s">
        <v>272</v>
      </c>
      <c r="B360" s="374"/>
      <c r="C360" s="375"/>
      <c r="D360" s="439"/>
      <c r="E360" s="439"/>
      <c r="F360" s="440"/>
      <c r="G360" s="441"/>
      <c r="H360" s="440"/>
    </row>
    <row r="361" spans="1:8" ht="21.75" x14ac:dyDescent="0.45">
      <c r="A361" s="442" t="s">
        <v>273</v>
      </c>
      <c r="B361" s="443"/>
      <c r="C361" s="444"/>
      <c r="D361" s="445"/>
      <c r="E361" s="445"/>
      <c r="F361" s="446"/>
      <c r="G361" s="447"/>
      <c r="H361" s="446"/>
    </row>
    <row r="362" spans="1:8" ht="21.75" x14ac:dyDescent="0.45">
      <c r="A362" s="166" t="s">
        <v>128</v>
      </c>
      <c r="B362" s="167"/>
      <c r="C362" s="168"/>
      <c r="D362" s="169"/>
      <c r="E362" s="170"/>
      <c r="F362" s="152"/>
      <c r="G362" s="159"/>
      <c r="H362" s="171"/>
    </row>
    <row r="363" spans="1:8" ht="21.75" x14ac:dyDescent="0.45">
      <c r="A363" s="172" t="s">
        <v>129</v>
      </c>
      <c r="B363" s="173"/>
      <c r="C363" s="174"/>
      <c r="D363" s="175"/>
      <c r="E363" s="176"/>
      <c r="F363" s="152"/>
      <c r="G363" s="177"/>
      <c r="H363" s="178"/>
    </row>
    <row r="364" spans="1:8" ht="21.75" x14ac:dyDescent="0.45">
      <c r="A364" s="150" t="s">
        <v>115</v>
      </c>
      <c r="B364" s="75" t="s">
        <v>130</v>
      </c>
      <c r="C364" s="77"/>
      <c r="D364" s="31">
        <v>944160</v>
      </c>
      <c r="E364" s="31"/>
      <c r="F364" s="31">
        <f>E364+'[2]ส.ค. 62'!F364</f>
        <v>858140</v>
      </c>
      <c r="G364" s="148" t="s">
        <v>108</v>
      </c>
      <c r="H364" s="149">
        <f t="shared" ref="H364:H371" si="18">F364-D364</f>
        <v>-86020</v>
      </c>
    </row>
    <row r="365" spans="1:8" ht="21.75" x14ac:dyDescent="0.45">
      <c r="A365" s="150" t="s">
        <v>117</v>
      </c>
      <c r="B365" s="153" t="s">
        <v>274</v>
      </c>
      <c r="C365" s="154"/>
      <c r="D365" s="31">
        <v>42000</v>
      </c>
      <c r="E365" s="31"/>
      <c r="F365" s="31">
        <f>E365+'[2]ส.ค. 62'!F365</f>
        <v>38500</v>
      </c>
      <c r="G365" s="148" t="s">
        <v>108</v>
      </c>
      <c r="H365" s="149">
        <f t="shared" si="18"/>
        <v>-3500</v>
      </c>
    </row>
    <row r="366" spans="1:8" ht="21.75" x14ac:dyDescent="0.45">
      <c r="A366" s="150" t="s">
        <v>119</v>
      </c>
      <c r="B366" s="153" t="s">
        <v>214</v>
      </c>
      <c r="C366" s="154"/>
      <c r="D366" s="31">
        <v>315120</v>
      </c>
      <c r="E366" s="31"/>
      <c r="F366" s="31">
        <f>E366+'[2]ส.ค. 62'!F366</f>
        <v>288310</v>
      </c>
      <c r="G366" s="148" t="s">
        <v>108</v>
      </c>
      <c r="H366" s="149">
        <f t="shared" si="18"/>
        <v>-26810</v>
      </c>
    </row>
    <row r="367" spans="1:8" ht="21.75" x14ac:dyDescent="0.45">
      <c r="A367" s="150" t="s">
        <v>121</v>
      </c>
      <c r="B367" s="153" t="s">
        <v>133</v>
      </c>
      <c r="C367" s="154"/>
      <c r="D367" s="31">
        <v>120000</v>
      </c>
      <c r="E367" s="31"/>
      <c r="F367" s="31">
        <f>E367+'[2]ส.ค. 62'!F367</f>
        <v>110000</v>
      </c>
      <c r="G367" s="155" t="s">
        <v>108</v>
      </c>
      <c r="H367" s="149">
        <f t="shared" si="18"/>
        <v>-10000</v>
      </c>
    </row>
    <row r="368" spans="1:8" ht="21.75" x14ac:dyDescent="0.45">
      <c r="A368" s="150" t="s">
        <v>123</v>
      </c>
      <c r="B368" s="153" t="s">
        <v>134</v>
      </c>
      <c r="C368" s="154"/>
      <c r="D368" s="31">
        <v>12180</v>
      </c>
      <c r="E368" s="31"/>
      <c r="F368" s="31">
        <f>E368+'[2]ส.ค. 62'!F368</f>
        <v>11495</v>
      </c>
      <c r="G368" s="155" t="s">
        <v>108</v>
      </c>
      <c r="H368" s="149">
        <f t="shared" si="18"/>
        <v>-685</v>
      </c>
    </row>
    <row r="369" spans="1:8" ht="21.75" x14ac:dyDescent="0.45">
      <c r="A369" s="161" t="s">
        <v>135</v>
      </c>
      <c r="B369" s="162"/>
      <c r="C369" s="162"/>
      <c r="D369" s="163">
        <f>SUM(D364:D368)</f>
        <v>1433460</v>
      </c>
      <c r="E369" s="163">
        <f>SUM(E364:E368)</f>
        <v>0</v>
      </c>
      <c r="F369" s="163">
        <f>SUM(F364:F368)</f>
        <v>1306445</v>
      </c>
      <c r="G369" s="164" t="s">
        <v>108</v>
      </c>
      <c r="H369" s="165">
        <f t="shared" si="18"/>
        <v>-127015</v>
      </c>
    </row>
    <row r="370" spans="1:8" ht="21.75" x14ac:dyDescent="0.45">
      <c r="A370" s="180" t="s">
        <v>136</v>
      </c>
      <c r="B370" s="181"/>
      <c r="C370" s="181"/>
      <c r="D370" s="182">
        <f>SUM(D369)</f>
        <v>1433460</v>
      </c>
      <c r="E370" s="182">
        <f>SUM(E369)</f>
        <v>0</v>
      </c>
      <c r="F370" s="182">
        <f>SUM(F369)</f>
        <v>1306445</v>
      </c>
      <c r="G370" s="183" t="s">
        <v>108</v>
      </c>
      <c r="H370" s="184">
        <f t="shared" si="18"/>
        <v>-127015</v>
      </c>
    </row>
    <row r="371" spans="1:8" ht="21.75" x14ac:dyDescent="0.45">
      <c r="A371" s="185" t="s">
        <v>137</v>
      </c>
      <c r="B371" s="186"/>
      <c r="C371" s="187"/>
      <c r="D371" s="188">
        <f>D370</f>
        <v>1433460</v>
      </c>
      <c r="E371" s="188">
        <f>E370</f>
        <v>0</v>
      </c>
      <c r="F371" s="189">
        <f>F370</f>
        <v>1306445</v>
      </c>
      <c r="G371" s="190" t="s">
        <v>108</v>
      </c>
      <c r="H371" s="191">
        <f t="shared" si="18"/>
        <v>-127015</v>
      </c>
    </row>
    <row r="372" spans="1:8" ht="21.75" x14ac:dyDescent="0.45">
      <c r="A372" s="192" t="s">
        <v>138</v>
      </c>
      <c r="B372" s="193"/>
      <c r="C372" s="194"/>
      <c r="D372" s="195"/>
      <c r="E372" s="196"/>
      <c r="F372" s="195"/>
      <c r="G372" s="197"/>
      <c r="H372" s="198"/>
    </row>
    <row r="373" spans="1:8" ht="21.75" x14ac:dyDescent="0.45">
      <c r="A373" s="199" t="s">
        <v>139</v>
      </c>
      <c r="B373" s="200"/>
      <c r="C373" s="200"/>
      <c r="D373" s="21"/>
      <c r="E373" s="201"/>
      <c r="F373" s="22"/>
      <c r="G373" s="202"/>
      <c r="H373" s="22"/>
    </row>
    <row r="374" spans="1:8" ht="21.75" x14ac:dyDescent="0.45">
      <c r="A374" s="143" t="s">
        <v>140</v>
      </c>
      <c r="B374" s="144"/>
      <c r="C374" s="145"/>
      <c r="D374" s="203"/>
      <c r="E374" s="203"/>
      <c r="F374" s="147"/>
      <c r="G374" s="148"/>
      <c r="H374" s="149"/>
    </row>
    <row r="375" spans="1:8" ht="21.75" x14ac:dyDescent="0.45">
      <c r="A375" s="204" t="s">
        <v>147</v>
      </c>
      <c r="B375" s="205"/>
      <c r="C375" s="206"/>
      <c r="D375" s="207">
        <v>36000</v>
      </c>
      <c r="E375" s="207">
        <v>0</v>
      </c>
      <c r="F375" s="208">
        <f>E375+'[2]ส.ค. 62'!F375</f>
        <v>33000</v>
      </c>
      <c r="G375" s="209" t="s">
        <v>108</v>
      </c>
      <c r="H375" s="210">
        <f>F375-D375</f>
        <v>-3000</v>
      </c>
    </row>
    <row r="376" spans="1:8" ht="21.75" x14ac:dyDescent="0.45">
      <c r="A376" s="150"/>
      <c r="B376" s="212" t="s">
        <v>148</v>
      </c>
      <c r="C376" s="154"/>
      <c r="D376" s="203"/>
      <c r="E376" s="203"/>
      <c r="F376" s="208"/>
      <c r="G376" s="148"/>
      <c r="H376" s="149"/>
    </row>
    <row r="377" spans="1:8" ht="21.75" x14ac:dyDescent="0.45">
      <c r="A377" s="161" t="s">
        <v>151</v>
      </c>
      <c r="B377" s="162"/>
      <c r="C377" s="162"/>
      <c r="D377" s="163">
        <f>D375</f>
        <v>36000</v>
      </c>
      <c r="E377" s="163">
        <f>E375</f>
        <v>0</v>
      </c>
      <c r="F377" s="163">
        <f>F375</f>
        <v>33000</v>
      </c>
      <c r="G377" s="164" t="s">
        <v>108</v>
      </c>
      <c r="H377" s="165">
        <f>F377-D377</f>
        <v>-3000</v>
      </c>
    </row>
    <row r="378" spans="1:8" ht="21.75" x14ac:dyDescent="0.45">
      <c r="A378" s="166" t="s">
        <v>152</v>
      </c>
      <c r="B378" s="167"/>
      <c r="C378" s="168"/>
      <c r="D378" s="203"/>
      <c r="E378" s="203"/>
      <c r="F378" s="147"/>
      <c r="G378" s="159"/>
      <c r="H378" s="171"/>
    </row>
    <row r="379" spans="1:8" ht="21.75" x14ac:dyDescent="0.45">
      <c r="A379" s="222" t="s">
        <v>153</v>
      </c>
      <c r="B379" s="223"/>
      <c r="C379" s="224"/>
      <c r="D379" s="203"/>
      <c r="E379" s="203"/>
      <c r="F379" s="147"/>
      <c r="G379" s="148"/>
      <c r="H379" s="149"/>
    </row>
    <row r="380" spans="1:8" ht="21.75" x14ac:dyDescent="0.45">
      <c r="A380" s="225" t="s">
        <v>275</v>
      </c>
      <c r="B380" s="226"/>
      <c r="C380" s="227"/>
      <c r="D380" s="203">
        <v>14000</v>
      </c>
      <c r="E380" s="31">
        <v>0</v>
      </c>
      <c r="F380" s="31">
        <f>E380+'[2]ส.ค. 62'!F380</f>
        <v>11300</v>
      </c>
      <c r="G380" s="148" t="s">
        <v>108</v>
      </c>
      <c r="H380" s="149">
        <f>F380-D380</f>
        <v>-2700</v>
      </c>
    </row>
    <row r="381" spans="1:8" ht="21.75" x14ac:dyDescent="0.45">
      <c r="A381" s="161" t="s">
        <v>21</v>
      </c>
      <c r="B381" s="162"/>
      <c r="C381" s="228"/>
      <c r="D381" s="163">
        <f>SUM(D380:D380)</f>
        <v>14000</v>
      </c>
      <c r="E381" s="163">
        <f>SUM(E380:E380)</f>
        <v>0</v>
      </c>
      <c r="F381" s="163">
        <f>SUM(F380:F380)</f>
        <v>11300</v>
      </c>
      <c r="G381" s="229" t="str">
        <f>IF(F381&lt;C381,"+","-")</f>
        <v>-</v>
      </c>
      <c r="H381" s="230">
        <f>SUM(H380:H380)</f>
        <v>-2700</v>
      </c>
    </row>
    <row r="382" spans="1:8" ht="21.75" x14ac:dyDescent="0.45">
      <c r="A382" s="231" t="s">
        <v>159</v>
      </c>
      <c r="B382" s="232"/>
      <c r="C382" s="233"/>
      <c r="D382" s="203"/>
      <c r="E382" s="203"/>
      <c r="F382" s="147"/>
      <c r="G382" s="148"/>
      <c r="H382" s="149"/>
    </row>
    <row r="383" spans="1:8" ht="21.75" x14ac:dyDescent="0.45">
      <c r="A383" s="225" t="s">
        <v>276</v>
      </c>
      <c r="B383" s="226"/>
      <c r="C383" s="227"/>
      <c r="D383" s="203">
        <v>5000</v>
      </c>
      <c r="E383" s="31">
        <v>0</v>
      </c>
      <c r="F383" s="31">
        <f>E383+'[2]ส.ค. 62'!F383</f>
        <v>0</v>
      </c>
      <c r="G383" s="148" t="s">
        <v>108</v>
      </c>
      <c r="H383" s="149">
        <f>F383-D383</f>
        <v>-5000</v>
      </c>
    </row>
    <row r="384" spans="1:8" ht="21.75" x14ac:dyDescent="0.45">
      <c r="A384" s="161" t="s">
        <v>21</v>
      </c>
      <c r="B384" s="162"/>
      <c r="C384" s="162"/>
      <c r="D384" s="163">
        <f>SUM(D383:D383)</f>
        <v>5000</v>
      </c>
      <c r="E384" s="163">
        <f>SUM(E383:E383)</f>
        <v>0</v>
      </c>
      <c r="F384" s="163">
        <f>SUM(F383:F383)</f>
        <v>0</v>
      </c>
      <c r="G384" s="229" t="str">
        <f>IF(F384&lt;C384,"+","-")</f>
        <v>-</v>
      </c>
      <c r="H384" s="230">
        <f>SUM(H383:H383)</f>
        <v>-5000</v>
      </c>
    </row>
    <row r="385" spans="1:8" ht="21.75" x14ac:dyDescent="0.45">
      <c r="A385" s="234" t="s">
        <v>162</v>
      </c>
      <c r="B385" s="235"/>
      <c r="C385" s="236"/>
      <c r="D385" s="448"/>
      <c r="E385" s="203"/>
      <c r="F385" s="147"/>
      <c r="G385" s="148"/>
      <c r="H385" s="149"/>
    </row>
    <row r="386" spans="1:8" ht="21.75" x14ac:dyDescent="0.45">
      <c r="A386" s="449" t="s">
        <v>219</v>
      </c>
      <c r="B386" s="450"/>
      <c r="C386" s="451"/>
      <c r="D386" s="237"/>
      <c r="E386" s="237"/>
      <c r="F386" s="238"/>
      <c r="G386" s="239"/>
      <c r="H386" s="240"/>
    </row>
    <row r="387" spans="1:8" ht="21.75" x14ac:dyDescent="0.45">
      <c r="A387" s="225" t="s">
        <v>163</v>
      </c>
      <c r="B387" s="226"/>
      <c r="C387" s="227"/>
      <c r="D387" s="237">
        <v>15000</v>
      </c>
      <c r="E387" s="237">
        <v>0</v>
      </c>
      <c r="F387" s="238">
        <f>E387+'[2]ส.ค. 62'!F387</f>
        <v>5240</v>
      </c>
      <c r="G387" s="239" t="s">
        <v>108</v>
      </c>
      <c r="H387" s="240">
        <f>F387-D387</f>
        <v>-9760</v>
      </c>
    </row>
    <row r="388" spans="1:8" ht="21.75" x14ac:dyDescent="0.45">
      <c r="A388" s="161" t="s">
        <v>21</v>
      </c>
      <c r="B388" s="162"/>
      <c r="C388" s="162"/>
      <c r="D388" s="163">
        <f>SUM(D387:D387)</f>
        <v>15000</v>
      </c>
      <c r="E388" s="163">
        <f>SUM(E387:E387)</f>
        <v>0</v>
      </c>
      <c r="F388" s="163">
        <f>SUM(F387:F387)</f>
        <v>5240</v>
      </c>
      <c r="G388" s="164" t="s">
        <v>108</v>
      </c>
      <c r="H388" s="165">
        <f>SUM(H387:H387)</f>
        <v>-9760</v>
      </c>
    </row>
    <row r="389" spans="1:8" ht="21.75" x14ac:dyDescent="0.45">
      <c r="A389" s="231" t="s">
        <v>169</v>
      </c>
      <c r="B389" s="232"/>
      <c r="C389" s="233"/>
      <c r="D389" s="203"/>
      <c r="E389" s="203"/>
      <c r="F389" s="147"/>
      <c r="G389" s="159"/>
      <c r="H389" s="171"/>
    </row>
    <row r="390" spans="1:8" ht="21.75" x14ac:dyDescent="0.45">
      <c r="A390" s="47" t="s">
        <v>170</v>
      </c>
      <c r="B390" s="75"/>
      <c r="C390" s="77"/>
      <c r="D390" s="203">
        <v>15000</v>
      </c>
      <c r="E390" s="203">
        <v>0</v>
      </c>
      <c r="F390" s="147">
        <f>E390+'[2]ส.ค. 62'!F390</f>
        <v>2900</v>
      </c>
      <c r="G390" s="148" t="s">
        <v>108</v>
      </c>
      <c r="H390" s="149">
        <f>F390-D390</f>
        <v>-12100</v>
      </c>
    </row>
    <row r="391" spans="1:8" ht="21.75" x14ac:dyDescent="0.45">
      <c r="A391" s="47" t="s">
        <v>277</v>
      </c>
      <c r="B391" s="75"/>
      <c r="C391" s="77"/>
      <c r="D391" s="203"/>
      <c r="E391" s="203"/>
      <c r="F391" s="147"/>
      <c r="G391" s="148"/>
      <c r="H391" s="149"/>
    </row>
    <row r="392" spans="1:8" ht="21.75" x14ac:dyDescent="0.45">
      <c r="A392" s="47" t="s">
        <v>172</v>
      </c>
      <c r="B392" s="75"/>
      <c r="C392" s="77"/>
      <c r="D392" s="203"/>
      <c r="E392" s="203"/>
      <c r="F392" s="147"/>
      <c r="G392" s="148"/>
      <c r="H392" s="149"/>
    </row>
    <row r="393" spans="1:8" ht="21.75" x14ac:dyDescent="0.45">
      <c r="A393" s="161" t="s">
        <v>21</v>
      </c>
      <c r="B393" s="162"/>
      <c r="C393" s="162"/>
      <c r="D393" s="163">
        <f>SUM(D390:D392)</f>
        <v>15000</v>
      </c>
      <c r="E393" s="163">
        <f>SUM(E390:E392)</f>
        <v>0</v>
      </c>
      <c r="F393" s="163">
        <f>SUM(F390:F392)</f>
        <v>2900</v>
      </c>
      <c r="G393" s="164" t="s">
        <v>108</v>
      </c>
      <c r="H393" s="165">
        <f>F393-D393</f>
        <v>-12100</v>
      </c>
    </row>
    <row r="394" spans="1:8" ht="21.75" x14ac:dyDescent="0.45">
      <c r="A394" s="161" t="s">
        <v>173</v>
      </c>
      <c r="B394" s="162"/>
      <c r="C394" s="162"/>
      <c r="D394" s="163">
        <f>D381+D384+D388+D393</f>
        <v>49000</v>
      </c>
      <c r="E394" s="163">
        <f>E381+E384+E388+E393</f>
        <v>0</v>
      </c>
      <c r="F394" s="163">
        <f>F381+F384+F388+F393</f>
        <v>19440</v>
      </c>
      <c r="G394" s="164" t="s">
        <v>108</v>
      </c>
      <c r="H394" s="165">
        <f>F394-D394</f>
        <v>-29560</v>
      </c>
    </row>
    <row r="395" spans="1:8" ht="21.75" x14ac:dyDescent="0.45">
      <c r="A395" s="166" t="s">
        <v>174</v>
      </c>
      <c r="B395" s="167"/>
      <c r="C395" s="168"/>
      <c r="D395" s="355"/>
      <c r="E395" s="355"/>
      <c r="F395" s="282"/>
      <c r="G395" s="285"/>
      <c r="H395" s="356"/>
    </row>
    <row r="396" spans="1:8" ht="21.75" x14ac:dyDescent="0.45">
      <c r="A396" s="150" t="s">
        <v>115</v>
      </c>
      <c r="B396" s="153" t="s">
        <v>224</v>
      </c>
      <c r="C396" s="179"/>
      <c r="D396" s="31">
        <v>15000</v>
      </c>
      <c r="E396" s="31">
        <v>0</v>
      </c>
      <c r="F396" s="147">
        <f>E396+'[2]ส.ค. 62'!F396</f>
        <v>7384</v>
      </c>
      <c r="G396" s="148" t="s">
        <v>108</v>
      </c>
      <c r="H396" s="149">
        <f>F396-D396</f>
        <v>-7616</v>
      </c>
    </row>
    <row r="397" spans="1:8" ht="21.75" x14ac:dyDescent="0.45">
      <c r="A397" s="150" t="s">
        <v>117</v>
      </c>
      <c r="B397" s="153" t="s">
        <v>243</v>
      </c>
      <c r="C397" s="398"/>
      <c r="D397" s="31">
        <v>15000</v>
      </c>
      <c r="E397" s="31">
        <v>0</v>
      </c>
      <c r="F397" s="147">
        <f>E397+'[2]ส.ค. 62'!F397</f>
        <v>12480</v>
      </c>
      <c r="G397" s="148" t="s">
        <v>108</v>
      </c>
      <c r="H397" s="149">
        <f>F397-D397</f>
        <v>-2520</v>
      </c>
    </row>
    <row r="398" spans="1:8" ht="21.75" x14ac:dyDescent="0.45">
      <c r="A398" s="262" t="s">
        <v>181</v>
      </c>
      <c r="B398" s="263"/>
      <c r="C398" s="263"/>
      <c r="D398" s="265">
        <f>SUM(D396:D397)</f>
        <v>30000</v>
      </c>
      <c r="E398" s="265">
        <f>SUM(E396:E397)</f>
        <v>0</v>
      </c>
      <c r="F398" s="265">
        <f>SUM(F396:F397)</f>
        <v>19864</v>
      </c>
      <c r="G398" s="275" t="s">
        <v>108</v>
      </c>
      <c r="H398" s="267">
        <f>F398-D398</f>
        <v>-10136</v>
      </c>
    </row>
    <row r="399" spans="1:8" ht="21.75" x14ac:dyDescent="0.45">
      <c r="A399" s="276" t="s">
        <v>189</v>
      </c>
      <c r="B399" s="277"/>
      <c r="C399" s="278"/>
      <c r="D399" s="279">
        <f>D377+D394+D398</f>
        <v>115000</v>
      </c>
      <c r="E399" s="279">
        <f>E377+E394+E398</f>
        <v>0</v>
      </c>
      <c r="F399" s="279">
        <f>F377+F394+F398</f>
        <v>72304</v>
      </c>
      <c r="G399" s="301" t="str">
        <f>IF(F399&lt;C399,"+","-")</f>
        <v>-</v>
      </c>
      <c r="H399" s="281">
        <f>F399-D399</f>
        <v>-42696</v>
      </c>
    </row>
    <row r="400" spans="1:8" ht="21.75" x14ac:dyDescent="0.45">
      <c r="A400" s="133" t="s">
        <v>204</v>
      </c>
      <c r="B400" s="134"/>
      <c r="C400" s="135"/>
      <c r="D400" s="282"/>
      <c r="E400" s="282"/>
      <c r="F400" s="282"/>
      <c r="G400" s="285"/>
      <c r="H400" s="284"/>
    </row>
    <row r="401" spans="1:8" ht="21.75" x14ac:dyDescent="0.45">
      <c r="A401" s="302" t="s">
        <v>205</v>
      </c>
      <c r="B401" s="303"/>
      <c r="C401" s="303"/>
      <c r="D401" s="31"/>
      <c r="E401" s="31"/>
      <c r="F401" s="31"/>
      <c r="G401" s="64"/>
      <c r="H401" s="31"/>
    </row>
    <row r="402" spans="1:8" ht="21.75" x14ac:dyDescent="0.45">
      <c r="A402" s="304" t="s">
        <v>278</v>
      </c>
      <c r="B402" s="305"/>
      <c r="C402" s="306"/>
      <c r="D402" s="31"/>
      <c r="E402" s="31"/>
      <c r="F402" s="31"/>
      <c r="G402" s="64"/>
      <c r="H402" s="31"/>
    </row>
    <row r="403" spans="1:8" ht="21.75" x14ac:dyDescent="0.45">
      <c r="A403" s="256" t="s">
        <v>115</v>
      </c>
      <c r="B403" s="220" t="s">
        <v>279</v>
      </c>
      <c r="C403" s="452"/>
      <c r="D403" s="78">
        <v>212000</v>
      </c>
      <c r="E403" s="78">
        <v>0</v>
      </c>
      <c r="F403" s="147">
        <f>E403+'[2]ส.ค. 62'!F403</f>
        <v>197600</v>
      </c>
      <c r="G403" s="148" t="s">
        <v>108</v>
      </c>
      <c r="H403" s="149">
        <f t="shared" ref="H403:H409" si="19">F403-D403</f>
        <v>-14400</v>
      </c>
    </row>
    <row r="404" spans="1:8" ht="21.75" x14ac:dyDescent="0.45">
      <c r="A404" s="256" t="s">
        <v>117</v>
      </c>
      <c r="B404" s="220" t="s">
        <v>280</v>
      </c>
      <c r="C404" s="453"/>
      <c r="D404" s="78">
        <v>480000</v>
      </c>
      <c r="E404" s="78">
        <v>0</v>
      </c>
      <c r="F404" s="147">
        <f>E404+'[2]ส.ค. 62'!F404</f>
        <v>461400</v>
      </c>
      <c r="G404" s="148" t="s">
        <v>108</v>
      </c>
      <c r="H404" s="149">
        <f t="shared" si="19"/>
        <v>-18600</v>
      </c>
    </row>
    <row r="405" spans="1:8" ht="21.75" x14ac:dyDescent="0.45">
      <c r="A405" s="298" t="s">
        <v>119</v>
      </c>
      <c r="B405" s="454" t="s">
        <v>281</v>
      </c>
      <c r="C405" s="455"/>
      <c r="D405" s="456">
        <v>188000</v>
      </c>
      <c r="E405" s="456">
        <v>0</v>
      </c>
      <c r="F405" s="147">
        <f>E405+'[2]ส.ค. 62'!F405</f>
        <v>185020</v>
      </c>
      <c r="G405" s="148" t="s">
        <v>108</v>
      </c>
      <c r="H405" s="274">
        <f t="shared" si="19"/>
        <v>-2980</v>
      </c>
    </row>
    <row r="406" spans="1:8" ht="21.75" x14ac:dyDescent="0.45">
      <c r="A406" s="298"/>
      <c r="B406" s="454"/>
      <c r="C406" s="455"/>
      <c r="D406" s="456"/>
      <c r="E406" s="456"/>
      <c r="F406" s="293"/>
      <c r="G406" s="148"/>
      <c r="H406" s="274"/>
    </row>
    <row r="407" spans="1:8" ht="21.75" x14ac:dyDescent="0.45">
      <c r="A407" s="262" t="s">
        <v>209</v>
      </c>
      <c r="B407" s="263"/>
      <c r="C407" s="263"/>
      <c r="D407" s="265">
        <f>SUM(D403:D405)</f>
        <v>880000</v>
      </c>
      <c r="E407" s="265">
        <f>SUM(E403:E405)</f>
        <v>0</v>
      </c>
      <c r="F407" s="314">
        <f>SUM(F403:F405)</f>
        <v>844020</v>
      </c>
      <c r="G407" s="275" t="s">
        <v>108</v>
      </c>
      <c r="H407" s="267">
        <f t="shared" si="19"/>
        <v>-35980</v>
      </c>
    </row>
    <row r="408" spans="1:8" ht="21.75" x14ac:dyDescent="0.45">
      <c r="A408" s="276" t="s">
        <v>210</v>
      </c>
      <c r="B408" s="277"/>
      <c r="C408" s="278"/>
      <c r="D408" s="315">
        <f>D407</f>
        <v>880000</v>
      </c>
      <c r="E408" s="315">
        <f>E407</f>
        <v>0</v>
      </c>
      <c r="F408" s="316">
        <f>F407</f>
        <v>844020</v>
      </c>
      <c r="G408" s="317" t="s">
        <v>108</v>
      </c>
      <c r="H408" s="281">
        <f t="shared" si="19"/>
        <v>-35980</v>
      </c>
    </row>
    <row r="409" spans="1:8" ht="21.75" x14ac:dyDescent="0.45">
      <c r="A409" s="121" t="s">
        <v>282</v>
      </c>
      <c r="B409" s="122"/>
      <c r="C409" s="122"/>
      <c r="D409" s="318">
        <f>D371+D399+D408</f>
        <v>2428460</v>
      </c>
      <c r="E409" s="318">
        <f>E371+E399+E408</f>
        <v>0</v>
      </c>
      <c r="F409" s="318">
        <f>F371+F399+F408</f>
        <v>2222769</v>
      </c>
      <c r="G409" s="319" t="s">
        <v>108</v>
      </c>
      <c r="H409" s="320">
        <f t="shared" si="19"/>
        <v>-205691</v>
      </c>
    </row>
    <row r="410" spans="1:8" ht="21.75" x14ac:dyDescent="0.45">
      <c r="A410" s="373" t="s">
        <v>283</v>
      </c>
      <c r="B410" s="374"/>
      <c r="C410" s="375"/>
      <c r="D410" s="355"/>
      <c r="E410" s="355"/>
      <c r="F410" s="355"/>
      <c r="G410" s="283"/>
      <c r="H410" s="284"/>
    </row>
    <row r="411" spans="1:8" ht="21.75" x14ac:dyDescent="0.45">
      <c r="A411" s="133" t="s">
        <v>112</v>
      </c>
      <c r="B411" s="134"/>
      <c r="C411" s="135"/>
      <c r="D411" s="367"/>
      <c r="E411" s="367"/>
      <c r="F411" s="367"/>
      <c r="G411" s="177"/>
      <c r="H411" s="369"/>
    </row>
    <row r="412" spans="1:8" ht="21.75" x14ac:dyDescent="0.45">
      <c r="A412" s="362" t="s">
        <v>152</v>
      </c>
      <c r="B412" s="363"/>
      <c r="C412" s="364"/>
      <c r="D412" s="293"/>
      <c r="E412" s="419"/>
      <c r="F412" s="371"/>
      <c r="G412" s="372"/>
      <c r="H412" s="274"/>
    </row>
    <row r="413" spans="1:8" ht="21.75" x14ac:dyDescent="0.45">
      <c r="A413" s="234" t="s">
        <v>162</v>
      </c>
      <c r="B413" s="235"/>
      <c r="C413" s="236"/>
      <c r="D413" s="457"/>
      <c r="E413" s="203"/>
      <c r="F413" s="147"/>
      <c r="G413" s="148"/>
      <c r="H413" s="149"/>
    </row>
    <row r="414" spans="1:8" ht="21.75" x14ac:dyDescent="0.45">
      <c r="A414" s="225" t="s">
        <v>284</v>
      </c>
      <c r="B414" s="226"/>
      <c r="C414" s="227"/>
      <c r="D414" s="214">
        <f>SUM(D415:D417)</f>
        <v>200980</v>
      </c>
      <c r="E414" s="214">
        <v>0</v>
      </c>
      <c r="F414" s="215">
        <f>E414+'[2]ส.ค. 62'!F414</f>
        <v>184580</v>
      </c>
      <c r="G414" s="216" t="s">
        <v>108</v>
      </c>
      <c r="H414" s="217">
        <f>F414-D414</f>
        <v>-16400</v>
      </c>
    </row>
    <row r="415" spans="1:8" ht="21.75" x14ac:dyDescent="0.45">
      <c r="A415" s="225" t="s">
        <v>285</v>
      </c>
      <c r="B415" s="226"/>
      <c r="C415" s="227"/>
      <c r="D415" s="237">
        <v>127400</v>
      </c>
      <c r="E415" s="237">
        <v>0</v>
      </c>
      <c r="F415" s="215">
        <f>E415+'[2]ส.ค. 62'!F415</f>
        <v>111000</v>
      </c>
      <c r="G415" s="239" t="s">
        <v>108</v>
      </c>
      <c r="H415" s="240">
        <f>F415-D415</f>
        <v>-16400</v>
      </c>
    </row>
    <row r="416" spans="1:8" ht="21.75" x14ac:dyDescent="0.45">
      <c r="A416" s="225" t="s">
        <v>286</v>
      </c>
      <c r="B416" s="226"/>
      <c r="C416" s="227"/>
      <c r="D416" s="237">
        <v>44200</v>
      </c>
      <c r="E416" s="237">
        <v>0</v>
      </c>
      <c r="F416" s="215">
        <f>E416+'[2]ส.ค. 62'!F416</f>
        <v>44200</v>
      </c>
      <c r="G416" s="239" t="s">
        <v>108</v>
      </c>
      <c r="H416" s="240">
        <f>F416-D416</f>
        <v>0</v>
      </c>
    </row>
    <row r="417" spans="1:8" ht="21.75" x14ac:dyDescent="0.45">
      <c r="A417" s="225" t="s">
        <v>287</v>
      </c>
      <c r="B417" s="226"/>
      <c r="C417" s="227"/>
      <c r="D417" s="237">
        <v>29380</v>
      </c>
      <c r="E417" s="237">
        <v>0</v>
      </c>
      <c r="F417" s="215">
        <f>E417+'[2]ส.ค. 62'!F417</f>
        <v>29380</v>
      </c>
      <c r="G417" s="239" t="s">
        <v>108</v>
      </c>
      <c r="H417" s="240">
        <f>F417-D417</f>
        <v>0</v>
      </c>
    </row>
    <row r="418" spans="1:8" ht="21.75" x14ac:dyDescent="0.45">
      <c r="A418" s="241"/>
      <c r="B418" s="242"/>
      <c r="C418" s="243"/>
      <c r="D418" s="458"/>
      <c r="E418" s="458"/>
      <c r="F418" s="215"/>
      <c r="G418" s="459"/>
      <c r="H418" s="460"/>
    </row>
    <row r="419" spans="1:8" ht="21.75" x14ac:dyDescent="0.45">
      <c r="A419" s="225" t="s">
        <v>288</v>
      </c>
      <c r="B419" s="226"/>
      <c r="C419" s="227"/>
      <c r="D419" s="214">
        <v>30000</v>
      </c>
      <c r="E419" s="214">
        <v>0</v>
      </c>
      <c r="F419" s="215">
        <f>E419+'[2]ส.ค. 62'!F419</f>
        <v>18300</v>
      </c>
      <c r="G419" s="216" t="s">
        <v>108</v>
      </c>
      <c r="H419" s="217">
        <f>F419-D419</f>
        <v>-11700</v>
      </c>
    </row>
    <row r="420" spans="1:8" ht="21.75" x14ac:dyDescent="0.45">
      <c r="A420" s="225" t="s">
        <v>289</v>
      </c>
      <c r="B420" s="226"/>
      <c r="C420" s="227"/>
      <c r="D420" s="237">
        <v>12800</v>
      </c>
      <c r="E420" s="237">
        <v>0</v>
      </c>
      <c r="F420" s="215">
        <f>E420+'[2]ส.ค. 62'!F420</f>
        <v>0</v>
      </c>
      <c r="G420" s="239" t="s">
        <v>108</v>
      </c>
      <c r="H420" s="240">
        <f>F420-D420</f>
        <v>-12800</v>
      </c>
    </row>
    <row r="421" spans="1:8" ht="21.75" x14ac:dyDescent="0.45">
      <c r="A421" s="225" t="s">
        <v>290</v>
      </c>
      <c r="B421" s="226"/>
      <c r="C421" s="227"/>
      <c r="D421" s="237">
        <v>15000</v>
      </c>
      <c r="E421" s="237">
        <v>0</v>
      </c>
      <c r="F421" s="215">
        <f>E421+'[2]ส.ค. 62'!F421</f>
        <v>14660</v>
      </c>
      <c r="G421" s="239" t="s">
        <v>108</v>
      </c>
      <c r="H421" s="240">
        <f>F421-D421</f>
        <v>-340</v>
      </c>
    </row>
    <row r="422" spans="1:8" ht="21.75" x14ac:dyDescent="0.45">
      <c r="A422" s="161" t="s">
        <v>21</v>
      </c>
      <c r="B422" s="162"/>
      <c r="C422" s="162"/>
      <c r="D422" s="163">
        <f>D414+D419+D420+D421</f>
        <v>258780</v>
      </c>
      <c r="E422" s="163">
        <f>E414+E419+E420+E421</f>
        <v>0</v>
      </c>
      <c r="F422" s="163">
        <f>F414+F419+F420+F421</f>
        <v>217540</v>
      </c>
      <c r="G422" s="164" t="s">
        <v>108</v>
      </c>
      <c r="H422" s="165">
        <f>SUM(H415:H421)</f>
        <v>-41240</v>
      </c>
    </row>
    <row r="423" spans="1:8" ht="21.75" x14ac:dyDescent="0.45">
      <c r="A423" s="262" t="s">
        <v>173</v>
      </c>
      <c r="B423" s="263"/>
      <c r="C423" s="263"/>
      <c r="D423" s="265">
        <f>D422</f>
        <v>258780</v>
      </c>
      <c r="E423" s="265">
        <f>E422</f>
        <v>0</v>
      </c>
      <c r="F423" s="265">
        <f>F422</f>
        <v>217540</v>
      </c>
      <c r="G423" s="275" t="s">
        <v>108</v>
      </c>
      <c r="H423" s="267">
        <f>F423-D423</f>
        <v>-41240</v>
      </c>
    </row>
    <row r="424" spans="1:8" ht="21.75" x14ac:dyDescent="0.45">
      <c r="A424" s="166" t="s">
        <v>291</v>
      </c>
      <c r="B424" s="167"/>
      <c r="C424" s="168"/>
      <c r="D424" s="355"/>
      <c r="E424" s="355"/>
      <c r="F424" s="355"/>
      <c r="G424" s="283"/>
      <c r="H424" s="284"/>
    </row>
    <row r="425" spans="1:8" ht="21.75" x14ac:dyDescent="0.45">
      <c r="A425" s="150" t="s">
        <v>115</v>
      </c>
      <c r="B425" s="226" t="s">
        <v>292</v>
      </c>
      <c r="C425" s="227"/>
      <c r="D425" s="175">
        <v>49822</v>
      </c>
      <c r="E425" s="175">
        <v>0</v>
      </c>
      <c r="F425" s="371">
        <f>E425+'[2]ส.ค. 62'!F425</f>
        <v>22582.560000000001</v>
      </c>
      <c r="G425" s="372" t="s">
        <v>108</v>
      </c>
      <c r="H425" s="274">
        <f t="shared" ref="H425:H430" si="20">F425-D425</f>
        <v>-27239.439999999999</v>
      </c>
    </row>
    <row r="426" spans="1:8" ht="21.75" x14ac:dyDescent="0.45">
      <c r="A426" s="150" t="s">
        <v>117</v>
      </c>
      <c r="B426" s="226" t="s">
        <v>293</v>
      </c>
      <c r="C426" s="227"/>
      <c r="D426" s="175">
        <v>324280</v>
      </c>
      <c r="E426" s="175">
        <v>0</v>
      </c>
      <c r="F426" s="371">
        <f>E426+'[2]ส.ค. 62'!F426</f>
        <v>190471.26</v>
      </c>
      <c r="G426" s="372" t="s">
        <v>108</v>
      </c>
      <c r="H426" s="274">
        <f t="shared" si="20"/>
        <v>-133808.74</v>
      </c>
    </row>
    <row r="427" spans="1:8" ht="21.75" x14ac:dyDescent="0.45">
      <c r="A427" s="150" t="s">
        <v>119</v>
      </c>
      <c r="B427" s="226" t="s">
        <v>294</v>
      </c>
      <c r="C427" s="227"/>
      <c r="D427" s="175">
        <v>100000</v>
      </c>
      <c r="E427" s="175">
        <v>0</v>
      </c>
      <c r="F427" s="371">
        <f>E427+'[2]ส.ค. 62'!F427</f>
        <v>50000</v>
      </c>
      <c r="G427" s="372" t="s">
        <v>108</v>
      </c>
      <c r="H427" s="274">
        <f t="shared" si="20"/>
        <v>-50000</v>
      </c>
    </row>
    <row r="428" spans="1:8" ht="21.75" x14ac:dyDescent="0.45">
      <c r="A428" s="262" t="s">
        <v>181</v>
      </c>
      <c r="B428" s="263"/>
      <c r="C428" s="263"/>
      <c r="D428" s="265">
        <f>SUM(D425:D427)</f>
        <v>474102</v>
      </c>
      <c r="E428" s="265">
        <f>SUM(E425:E427)</f>
        <v>0</v>
      </c>
      <c r="F428" s="265">
        <f>SUM(F425:F427)</f>
        <v>263053.82</v>
      </c>
      <c r="G428" s="275" t="s">
        <v>108</v>
      </c>
      <c r="H428" s="267">
        <f t="shared" si="20"/>
        <v>-211048.18</v>
      </c>
    </row>
    <row r="429" spans="1:8" ht="21.75" x14ac:dyDescent="0.45">
      <c r="A429" s="180" t="s">
        <v>245</v>
      </c>
      <c r="B429" s="181"/>
      <c r="C429" s="181"/>
      <c r="D429" s="182">
        <f>D423+D428</f>
        <v>732882</v>
      </c>
      <c r="E429" s="182">
        <f>E423+E428</f>
        <v>0</v>
      </c>
      <c r="F429" s="182">
        <f>F423+F428</f>
        <v>480593.82</v>
      </c>
      <c r="G429" s="268" t="s">
        <v>108</v>
      </c>
      <c r="H429" s="269">
        <f t="shared" si="20"/>
        <v>-252288.18</v>
      </c>
    </row>
    <row r="430" spans="1:8" ht="21.75" x14ac:dyDescent="0.45">
      <c r="A430" s="399" t="s">
        <v>189</v>
      </c>
      <c r="B430" s="400"/>
      <c r="C430" s="401"/>
      <c r="D430" s="402">
        <f>D429</f>
        <v>732882</v>
      </c>
      <c r="E430" s="402">
        <f>E423+E428</f>
        <v>0</v>
      </c>
      <c r="F430" s="461">
        <f>F429</f>
        <v>480593.82</v>
      </c>
      <c r="G430" s="403" t="s">
        <v>108</v>
      </c>
      <c r="H430" s="404">
        <f t="shared" si="20"/>
        <v>-252288.18</v>
      </c>
    </row>
    <row r="431" spans="1:8" ht="21.75" x14ac:dyDescent="0.45">
      <c r="A431" s="362" t="s">
        <v>295</v>
      </c>
      <c r="B431" s="363"/>
      <c r="C431" s="364"/>
      <c r="D431" s="462"/>
      <c r="E431" s="462"/>
      <c r="F431" s="410"/>
      <c r="G431" s="463"/>
      <c r="H431" s="412"/>
    </row>
    <row r="432" spans="1:8" ht="21.75" x14ac:dyDescent="0.45">
      <c r="A432" s="362" t="s">
        <v>229</v>
      </c>
      <c r="B432" s="363"/>
      <c r="C432" s="364"/>
      <c r="D432" s="355"/>
      <c r="E432" s="355"/>
      <c r="F432" s="282"/>
      <c r="G432" s="283"/>
      <c r="H432" s="284"/>
    </row>
    <row r="433" spans="1:8" ht="21.75" x14ac:dyDescent="0.45">
      <c r="A433" s="156" t="s">
        <v>115</v>
      </c>
      <c r="B433" s="365" t="s">
        <v>296</v>
      </c>
      <c r="C433" s="366"/>
      <c r="D433" s="367"/>
      <c r="E433" s="367"/>
      <c r="F433" s="368"/>
      <c r="G433" s="177"/>
      <c r="H433" s="369"/>
    </row>
    <row r="434" spans="1:8" ht="21.75" x14ac:dyDescent="0.45">
      <c r="A434" s="370"/>
      <c r="B434" s="257" t="s">
        <v>297</v>
      </c>
      <c r="C434" s="291"/>
      <c r="D434" s="31">
        <v>80000</v>
      </c>
      <c r="E434" s="31">
        <v>0</v>
      </c>
      <c r="F434" s="371">
        <f>E434+'[2]ส.ค. 62'!F434</f>
        <v>0</v>
      </c>
      <c r="G434" s="372" t="s">
        <v>108</v>
      </c>
      <c r="H434" s="149">
        <f t="shared" ref="H434" si="21">F434-D434</f>
        <v>-80000</v>
      </c>
    </row>
    <row r="435" spans="1:8" ht="21.75" x14ac:dyDescent="0.45">
      <c r="A435" s="396"/>
      <c r="B435" s="464"/>
      <c r="C435" s="464"/>
      <c r="D435" s="367"/>
      <c r="E435" s="367"/>
      <c r="F435" s="368"/>
      <c r="G435" s="177"/>
      <c r="H435" s="369"/>
    </row>
    <row r="436" spans="1:8" ht="21.75" x14ac:dyDescent="0.45">
      <c r="A436" s="150" t="s">
        <v>117</v>
      </c>
      <c r="B436" s="465" t="s">
        <v>230</v>
      </c>
      <c r="C436" s="466"/>
      <c r="D436" s="367"/>
      <c r="E436" s="367"/>
      <c r="F436" s="368"/>
      <c r="G436" s="177"/>
      <c r="H436" s="369"/>
    </row>
    <row r="437" spans="1:8" ht="21.75" x14ac:dyDescent="0.45">
      <c r="A437" s="370"/>
      <c r="B437" s="257" t="s">
        <v>298</v>
      </c>
      <c r="C437" s="291"/>
      <c r="D437" s="31">
        <v>50000</v>
      </c>
      <c r="E437" s="31">
        <v>0</v>
      </c>
      <c r="F437" s="371">
        <f>E437+'[2]ส.ค. 62'!F437</f>
        <v>0</v>
      </c>
      <c r="G437" s="372" t="s">
        <v>108</v>
      </c>
      <c r="H437" s="149">
        <f t="shared" ref="H437:H442" si="22">F437-D437</f>
        <v>-50000</v>
      </c>
    </row>
    <row r="438" spans="1:8" ht="21.75" x14ac:dyDescent="0.45">
      <c r="A438" s="370"/>
      <c r="B438" s="257"/>
      <c r="C438" s="291"/>
      <c r="D438" s="31"/>
      <c r="E438" s="31"/>
      <c r="F438" s="371"/>
      <c r="G438" s="372"/>
      <c r="H438" s="149"/>
    </row>
    <row r="439" spans="1:8" ht="21.75" x14ac:dyDescent="0.45">
      <c r="A439" s="262" t="s">
        <v>232</v>
      </c>
      <c r="B439" s="263"/>
      <c r="C439" s="263"/>
      <c r="D439" s="265">
        <f>SUM(D434:D438)</f>
        <v>130000</v>
      </c>
      <c r="E439" s="265">
        <f>SUM(E434:E438)</f>
        <v>0</v>
      </c>
      <c r="F439" s="265">
        <f>SUM(F434:F438)</f>
        <v>0</v>
      </c>
      <c r="G439" s="275" t="s">
        <v>108</v>
      </c>
      <c r="H439" s="267">
        <f t="shared" si="22"/>
        <v>-130000</v>
      </c>
    </row>
    <row r="440" spans="1:8" ht="21.75" x14ac:dyDescent="0.45">
      <c r="A440" s="399" t="s">
        <v>203</v>
      </c>
      <c r="B440" s="400"/>
      <c r="C440" s="401"/>
      <c r="D440" s="402">
        <f>D439</f>
        <v>130000</v>
      </c>
      <c r="E440" s="402">
        <f>E439</f>
        <v>0</v>
      </c>
      <c r="F440" s="402">
        <f>F439</f>
        <v>0</v>
      </c>
      <c r="G440" s="403" t="s">
        <v>108</v>
      </c>
      <c r="H440" s="404">
        <f t="shared" si="22"/>
        <v>-130000</v>
      </c>
    </row>
    <row r="441" spans="1:8" ht="21.75" x14ac:dyDescent="0.45">
      <c r="A441" s="121" t="s">
        <v>299</v>
      </c>
      <c r="B441" s="122"/>
      <c r="C441" s="122"/>
      <c r="D441" s="318">
        <f>D430+D440</f>
        <v>862882</v>
      </c>
      <c r="E441" s="318">
        <f>E430+E440</f>
        <v>0</v>
      </c>
      <c r="F441" s="318">
        <f>F430+F440</f>
        <v>480593.82</v>
      </c>
      <c r="G441" s="319" t="s">
        <v>108</v>
      </c>
      <c r="H441" s="320">
        <f t="shared" si="22"/>
        <v>-382288.18</v>
      </c>
    </row>
    <row r="442" spans="1:8" ht="21.75" x14ac:dyDescent="0.45">
      <c r="A442" s="121" t="s">
        <v>300</v>
      </c>
      <c r="B442" s="122"/>
      <c r="C442" s="122"/>
      <c r="D442" s="318">
        <f>D409+D441</f>
        <v>3291342</v>
      </c>
      <c r="E442" s="318">
        <f>E409+E441</f>
        <v>0</v>
      </c>
      <c r="F442" s="318">
        <f>F409+F441</f>
        <v>2703362.82</v>
      </c>
      <c r="G442" s="319" t="s">
        <v>108</v>
      </c>
      <c r="H442" s="320">
        <f t="shared" si="22"/>
        <v>-587979.18000000017</v>
      </c>
    </row>
    <row r="443" spans="1:8" ht="21.75" x14ac:dyDescent="0.45">
      <c r="A443" s="432"/>
      <c r="B443" s="432"/>
      <c r="C443" s="432"/>
      <c r="D443" s="433"/>
      <c r="E443" s="433"/>
      <c r="F443" s="433"/>
      <c r="G443" s="434"/>
      <c r="H443" s="435"/>
    </row>
    <row r="444" spans="1:8" ht="21.75" x14ac:dyDescent="0.45">
      <c r="A444" s="432"/>
      <c r="B444" s="432"/>
      <c r="C444" s="432"/>
      <c r="D444" s="433"/>
      <c r="E444" s="433"/>
      <c r="F444" s="433"/>
      <c r="G444" s="434"/>
      <c r="H444" s="435"/>
    </row>
    <row r="445" spans="1:8" ht="21.75" x14ac:dyDescent="0.45">
      <c r="A445" s="432"/>
      <c r="B445" s="432"/>
      <c r="C445" s="432"/>
      <c r="D445" s="433"/>
      <c r="E445" s="433"/>
      <c r="F445" s="433"/>
      <c r="G445" s="434"/>
      <c r="H445" s="435"/>
    </row>
    <row r="446" spans="1:8" ht="21.75" x14ac:dyDescent="0.45">
      <c r="A446" s="432"/>
      <c r="B446" s="432"/>
      <c r="C446" s="432"/>
      <c r="D446" s="433"/>
      <c r="E446" s="433"/>
      <c r="F446" s="433"/>
      <c r="G446" s="434"/>
      <c r="H446" s="435"/>
    </row>
    <row r="447" spans="1:8" ht="21.75" x14ac:dyDescent="0.45">
      <c r="A447" s="432"/>
      <c r="B447" s="432"/>
      <c r="C447" s="432"/>
      <c r="D447" s="433"/>
      <c r="E447" s="433"/>
      <c r="F447" s="433"/>
      <c r="G447" s="434"/>
      <c r="H447" s="435"/>
    </row>
    <row r="448" spans="1:8" ht="21.75" x14ac:dyDescent="0.45">
      <c r="A448" s="432"/>
      <c r="B448" s="432"/>
      <c r="C448" s="432"/>
      <c r="D448" s="433"/>
      <c r="E448" s="433"/>
      <c r="F448" s="433"/>
      <c r="G448" s="434"/>
      <c r="H448" s="435"/>
    </row>
    <row r="449" spans="1:8" ht="21.75" x14ac:dyDescent="0.45">
      <c r="A449" s="432"/>
      <c r="B449" s="432"/>
      <c r="C449" s="432"/>
      <c r="D449" s="433"/>
      <c r="E449" s="433"/>
      <c r="F449" s="433"/>
      <c r="G449" s="434"/>
      <c r="H449" s="435"/>
    </row>
    <row r="450" spans="1:8" ht="21.75" x14ac:dyDescent="0.45">
      <c r="A450" s="432"/>
      <c r="B450" s="432"/>
      <c r="C450" s="432"/>
      <c r="D450" s="433"/>
      <c r="E450" s="433"/>
      <c r="F450" s="433"/>
      <c r="G450" s="434"/>
      <c r="H450" s="435"/>
    </row>
    <row r="451" spans="1:8" ht="21.75" x14ac:dyDescent="0.45">
      <c r="A451" s="432"/>
      <c r="B451" s="432"/>
      <c r="C451" s="432"/>
      <c r="D451" s="433"/>
      <c r="E451" s="433"/>
      <c r="F451" s="433"/>
      <c r="G451" s="434"/>
      <c r="H451" s="435"/>
    </row>
    <row r="452" spans="1:8" ht="21.75" x14ac:dyDescent="0.45">
      <c r="A452" s="432"/>
      <c r="B452" s="432"/>
      <c r="C452" s="432"/>
      <c r="D452" s="433"/>
      <c r="E452" s="433"/>
      <c r="F452" s="433"/>
      <c r="G452" s="434"/>
      <c r="H452" s="435"/>
    </row>
    <row r="453" spans="1:8" ht="21.75" x14ac:dyDescent="0.45">
      <c r="A453" s="432"/>
      <c r="B453" s="432"/>
      <c r="C453" s="432"/>
      <c r="D453" s="433"/>
      <c r="E453" s="433"/>
      <c r="F453" s="433"/>
      <c r="G453" s="434"/>
      <c r="H453" s="435"/>
    </row>
    <row r="454" spans="1:8" ht="21.75" x14ac:dyDescent="0.45">
      <c r="A454" s="432"/>
      <c r="B454" s="432"/>
      <c r="C454" s="432"/>
      <c r="D454" s="433"/>
      <c r="E454" s="433"/>
      <c r="F454" s="433"/>
      <c r="G454" s="434"/>
      <c r="H454" s="435"/>
    </row>
    <row r="455" spans="1:8" ht="21.75" x14ac:dyDescent="0.45">
      <c r="A455" s="432"/>
      <c r="B455" s="432"/>
      <c r="C455" s="432"/>
      <c r="D455" s="433"/>
      <c r="E455" s="433"/>
      <c r="F455" s="433"/>
      <c r="G455" s="434"/>
      <c r="H455" s="435"/>
    </row>
    <row r="456" spans="1:8" ht="21.75" x14ac:dyDescent="0.45">
      <c r="A456" s="432"/>
      <c r="B456" s="432"/>
      <c r="C456" s="432"/>
      <c r="D456" s="433"/>
      <c r="E456" s="433"/>
      <c r="F456" s="433"/>
      <c r="G456" s="434"/>
      <c r="H456" s="435"/>
    </row>
    <row r="457" spans="1:8" ht="21.75" x14ac:dyDescent="0.45">
      <c r="A457" s="432"/>
      <c r="B457" s="432"/>
      <c r="C457" s="432"/>
      <c r="D457" s="433"/>
      <c r="E457" s="433"/>
      <c r="F457" s="433"/>
      <c r="G457" s="434"/>
      <c r="H457" s="435"/>
    </row>
    <row r="458" spans="1:8" ht="21.75" x14ac:dyDescent="0.45">
      <c r="A458" s="432"/>
      <c r="B458" s="432"/>
      <c r="C458" s="432"/>
      <c r="D458" s="433"/>
      <c r="E458" s="433"/>
      <c r="F458" s="433"/>
      <c r="G458" s="434"/>
      <c r="H458" s="435"/>
    </row>
    <row r="459" spans="1:8" ht="21.75" x14ac:dyDescent="0.45">
      <c r="A459" s="432"/>
      <c r="B459" s="432"/>
      <c r="C459" s="432"/>
      <c r="D459" s="433"/>
      <c r="E459" s="433"/>
      <c r="F459" s="433"/>
      <c r="G459" s="434"/>
      <c r="H459" s="435"/>
    </row>
    <row r="460" spans="1:8" ht="21.75" x14ac:dyDescent="0.45">
      <c r="A460" s="432"/>
      <c r="B460" s="432"/>
      <c r="C460" s="432"/>
      <c r="D460" s="433"/>
      <c r="E460" s="433"/>
      <c r="F460" s="433"/>
      <c r="G460" s="434"/>
      <c r="H460" s="435"/>
    </row>
    <row r="461" spans="1:8" ht="21.75" x14ac:dyDescent="0.45">
      <c r="A461" s="432"/>
      <c r="B461" s="432"/>
      <c r="C461" s="432"/>
      <c r="D461" s="433"/>
      <c r="E461" s="433"/>
      <c r="F461" s="433"/>
      <c r="G461" s="434"/>
      <c r="H461" s="435"/>
    </row>
    <row r="462" spans="1:8" ht="21.75" x14ac:dyDescent="0.45">
      <c r="A462" s="373" t="s">
        <v>301</v>
      </c>
      <c r="B462" s="374"/>
      <c r="C462" s="375"/>
      <c r="D462" s="467"/>
      <c r="E462" s="467"/>
      <c r="F462" s="468"/>
      <c r="G462" s="469"/>
      <c r="H462" s="470"/>
    </row>
    <row r="463" spans="1:8" ht="21.75" x14ac:dyDescent="0.45">
      <c r="A463" s="373" t="s">
        <v>302</v>
      </c>
      <c r="B463" s="374"/>
      <c r="C463" s="375"/>
      <c r="D463" s="471"/>
      <c r="E463" s="471"/>
      <c r="F463" s="472"/>
      <c r="G463" s="473"/>
      <c r="H463" s="474"/>
    </row>
    <row r="464" spans="1:8" ht="21.75" x14ac:dyDescent="0.45">
      <c r="A464" s="192" t="s">
        <v>138</v>
      </c>
      <c r="B464" s="193"/>
      <c r="C464" s="194"/>
      <c r="D464" s="471"/>
      <c r="E464" s="471"/>
      <c r="F464" s="472"/>
      <c r="G464" s="473"/>
      <c r="H464" s="474"/>
    </row>
    <row r="465" spans="1:8" ht="21.75" x14ac:dyDescent="0.45">
      <c r="A465" s="362" t="s">
        <v>152</v>
      </c>
      <c r="B465" s="363"/>
      <c r="C465" s="364"/>
      <c r="D465" s="293"/>
      <c r="E465" s="419"/>
      <c r="F465" s="371"/>
      <c r="G465" s="372"/>
      <c r="H465" s="274"/>
    </row>
    <row r="466" spans="1:8" ht="21.75" x14ac:dyDescent="0.45">
      <c r="A466" s="234" t="s">
        <v>162</v>
      </c>
      <c r="B466" s="235"/>
      <c r="C466" s="236"/>
      <c r="D466" s="457"/>
      <c r="E466" s="203"/>
      <c r="F466" s="147"/>
      <c r="G466" s="148"/>
      <c r="H466" s="149"/>
    </row>
    <row r="467" spans="1:8" ht="21.75" x14ac:dyDescent="0.45">
      <c r="A467" s="449" t="s">
        <v>219</v>
      </c>
      <c r="B467" s="450"/>
      <c r="C467" s="451"/>
      <c r="D467" s="237"/>
      <c r="E467" s="237"/>
      <c r="F467" s="238"/>
      <c r="G467" s="239"/>
      <c r="H467" s="240"/>
    </row>
    <row r="468" spans="1:8" ht="21.75" x14ac:dyDescent="0.45">
      <c r="A468" s="475" t="s">
        <v>303</v>
      </c>
      <c r="B468" s="476"/>
      <c r="C468" s="477"/>
      <c r="D468" s="214">
        <v>50000</v>
      </c>
      <c r="E468" s="214">
        <v>0</v>
      </c>
      <c r="F468" s="215">
        <f>E468+'[2]ส.ค. 62'!F468</f>
        <v>50000</v>
      </c>
      <c r="G468" s="216" t="s">
        <v>108</v>
      </c>
      <c r="H468" s="217">
        <f>F468-D468</f>
        <v>0</v>
      </c>
    </row>
    <row r="469" spans="1:8" ht="21.75" x14ac:dyDescent="0.45">
      <c r="A469" s="475" t="s">
        <v>304</v>
      </c>
      <c r="B469" s="476"/>
      <c r="C469" s="477"/>
      <c r="D469" s="214">
        <v>20000</v>
      </c>
      <c r="E469" s="214">
        <v>0</v>
      </c>
      <c r="F469" s="215">
        <f>E469+'[2]ส.ค. 62'!F469</f>
        <v>20000</v>
      </c>
      <c r="G469" s="216" t="s">
        <v>108</v>
      </c>
      <c r="H469" s="217">
        <f>F469-D469</f>
        <v>0</v>
      </c>
    </row>
    <row r="470" spans="1:8" ht="21.75" x14ac:dyDescent="0.45">
      <c r="A470" s="475" t="s">
        <v>305</v>
      </c>
      <c r="B470" s="476"/>
      <c r="C470" s="477"/>
      <c r="D470" s="214">
        <v>20000</v>
      </c>
      <c r="E470" s="214">
        <v>0</v>
      </c>
      <c r="F470" s="215">
        <f>E470+'[2]ส.ค. 62'!F470</f>
        <v>0</v>
      </c>
      <c r="G470" s="216" t="s">
        <v>108</v>
      </c>
      <c r="H470" s="217">
        <f>F470-D470</f>
        <v>-20000</v>
      </c>
    </row>
    <row r="471" spans="1:8" ht="21.75" x14ac:dyDescent="0.45">
      <c r="A471" s="161" t="s">
        <v>21</v>
      </c>
      <c r="B471" s="162"/>
      <c r="C471" s="162"/>
      <c r="D471" s="163">
        <f>SUM(D468:D470)</f>
        <v>90000</v>
      </c>
      <c r="E471" s="163">
        <f>SUM(E468:E470)</f>
        <v>0</v>
      </c>
      <c r="F471" s="163">
        <f>SUM(F468:F470)</f>
        <v>70000</v>
      </c>
      <c r="G471" s="164" t="s">
        <v>108</v>
      </c>
      <c r="H471" s="165">
        <f>SUM(H468:H470)</f>
        <v>-20000</v>
      </c>
    </row>
    <row r="472" spans="1:8" ht="21.75" x14ac:dyDescent="0.45">
      <c r="A472" s="166" t="s">
        <v>306</v>
      </c>
      <c r="B472" s="167"/>
      <c r="C472" s="168"/>
      <c r="D472" s="478"/>
      <c r="E472" s="478"/>
      <c r="F472" s="479"/>
      <c r="G472" s="480"/>
      <c r="H472" s="481"/>
    </row>
    <row r="473" spans="1:8" ht="21.75" x14ac:dyDescent="0.45">
      <c r="A473" s="150" t="s">
        <v>115</v>
      </c>
      <c r="B473" s="75" t="s">
        <v>307</v>
      </c>
      <c r="C473" s="77"/>
      <c r="D473" s="203"/>
      <c r="E473" s="203"/>
      <c r="F473" s="31"/>
      <c r="G473" s="482"/>
      <c r="H473" s="483"/>
    </row>
    <row r="474" spans="1:8" ht="21.75" x14ac:dyDescent="0.45">
      <c r="A474" s="341"/>
      <c r="B474" s="258" t="s">
        <v>308</v>
      </c>
      <c r="C474" s="484"/>
      <c r="D474" s="203">
        <v>28800</v>
      </c>
      <c r="E474" s="203">
        <v>0</v>
      </c>
      <c r="F474" s="371">
        <f>E474+'[2]ส.ค. 62'!F474</f>
        <v>28000</v>
      </c>
      <c r="G474" s="372" t="s">
        <v>108</v>
      </c>
      <c r="H474" s="274">
        <f t="shared" ref="H474:H486" si="23">F474-D474</f>
        <v>-800</v>
      </c>
    </row>
    <row r="475" spans="1:8" ht="21.75" x14ac:dyDescent="0.45">
      <c r="A475" s="341"/>
      <c r="B475" s="258" t="s">
        <v>309</v>
      </c>
      <c r="C475" s="484"/>
      <c r="D475" s="203">
        <v>9000</v>
      </c>
      <c r="E475" s="203">
        <v>0</v>
      </c>
      <c r="F475" s="371">
        <f>E475+'[2]ส.ค. 62'!F475</f>
        <v>9000</v>
      </c>
      <c r="G475" s="372" t="s">
        <v>108</v>
      </c>
      <c r="H475" s="149">
        <f t="shared" si="23"/>
        <v>0</v>
      </c>
    </row>
    <row r="476" spans="1:8" ht="21.75" x14ac:dyDescent="0.45">
      <c r="A476" s="485"/>
      <c r="B476" s="486"/>
      <c r="C476" s="395"/>
      <c r="D476" s="332"/>
      <c r="E476" s="332"/>
      <c r="F476" s="487"/>
      <c r="G476" s="488"/>
      <c r="H476" s="160"/>
    </row>
    <row r="477" spans="1:8" ht="21.75" x14ac:dyDescent="0.45">
      <c r="A477" s="262" t="s">
        <v>21</v>
      </c>
      <c r="B477" s="263"/>
      <c r="C477" s="263"/>
      <c r="D477" s="265">
        <f>SUM(D473:D475)</f>
        <v>37800</v>
      </c>
      <c r="E477" s="265">
        <f>SUM(E473:E475)</f>
        <v>0</v>
      </c>
      <c r="F477" s="265">
        <f>SUM(F473:F475)</f>
        <v>37000</v>
      </c>
      <c r="G477" s="275" t="s">
        <v>108</v>
      </c>
      <c r="H477" s="267">
        <f t="shared" si="23"/>
        <v>-800</v>
      </c>
    </row>
    <row r="478" spans="1:8" ht="21.75" x14ac:dyDescent="0.45">
      <c r="A478" s="180" t="s">
        <v>182</v>
      </c>
      <c r="B478" s="181"/>
      <c r="C478" s="181"/>
      <c r="D478" s="182">
        <f>D471+D477</f>
        <v>127800</v>
      </c>
      <c r="E478" s="182">
        <f>E471+E477</f>
        <v>0</v>
      </c>
      <c r="F478" s="182">
        <f>F471+F477</f>
        <v>107000</v>
      </c>
      <c r="G478" s="268" t="s">
        <v>108</v>
      </c>
      <c r="H478" s="269">
        <f t="shared" si="23"/>
        <v>-20800</v>
      </c>
    </row>
    <row r="479" spans="1:8" ht="21.75" x14ac:dyDescent="0.45">
      <c r="A479" s="399" t="s">
        <v>189</v>
      </c>
      <c r="B479" s="400"/>
      <c r="C479" s="401"/>
      <c r="D479" s="402">
        <f>D478</f>
        <v>127800</v>
      </c>
      <c r="E479" s="402">
        <f>E478</f>
        <v>0</v>
      </c>
      <c r="F479" s="402">
        <f>F478</f>
        <v>107000</v>
      </c>
      <c r="G479" s="403" t="s">
        <v>108</v>
      </c>
      <c r="H479" s="404">
        <f t="shared" si="23"/>
        <v>-20800</v>
      </c>
    </row>
    <row r="480" spans="1:8" ht="21.75" x14ac:dyDescent="0.45">
      <c r="A480" s="133" t="s">
        <v>190</v>
      </c>
      <c r="B480" s="134"/>
      <c r="C480" s="135"/>
      <c r="D480" s="282"/>
      <c r="E480" s="282"/>
      <c r="F480" s="282"/>
      <c r="G480" s="283"/>
      <c r="H480" s="284"/>
    </row>
    <row r="481" spans="1:8" ht="21.75" x14ac:dyDescent="0.45">
      <c r="A481" s="166" t="s">
        <v>191</v>
      </c>
      <c r="B481" s="167"/>
      <c r="C481" s="168"/>
      <c r="D481" s="282"/>
      <c r="E481" s="282"/>
      <c r="F481" s="282"/>
      <c r="G481" s="285"/>
      <c r="H481" s="284"/>
    </row>
    <row r="482" spans="1:8" ht="21.75" x14ac:dyDescent="0.45">
      <c r="A482" s="286" t="s">
        <v>310</v>
      </c>
      <c r="B482" s="287"/>
      <c r="C482" s="288"/>
      <c r="D482" s="208"/>
      <c r="E482" s="208"/>
      <c r="F482" s="289"/>
      <c r="G482" s="209"/>
      <c r="H482" s="210"/>
    </row>
    <row r="483" spans="1:8" ht="21.75" x14ac:dyDescent="0.45">
      <c r="A483" s="256" t="s">
        <v>115</v>
      </c>
      <c r="B483" s="299" t="s">
        <v>311</v>
      </c>
      <c r="C483" s="291"/>
      <c r="D483" s="31">
        <v>60000</v>
      </c>
      <c r="E483" s="31">
        <v>0</v>
      </c>
      <c r="F483" s="147">
        <f>E483+'[2]ส.ค. 62'!F483</f>
        <v>59000</v>
      </c>
      <c r="G483" s="148" t="s">
        <v>108</v>
      </c>
      <c r="H483" s="149">
        <f>F483-D483</f>
        <v>-1000</v>
      </c>
    </row>
    <row r="484" spans="1:8" ht="21.75" x14ac:dyDescent="0.45">
      <c r="A484" s="256"/>
      <c r="B484" s="299"/>
      <c r="C484" s="291"/>
      <c r="D484" s="31"/>
      <c r="E484" s="31"/>
      <c r="F484" s="147"/>
      <c r="G484" s="148"/>
      <c r="H484" s="149"/>
    </row>
    <row r="485" spans="1:8" ht="21.75" x14ac:dyDescent="0.45">
      <c r="A485" s="276" t="s">
        <v>203</v>
      </c>
      <c r="B485" s="277"/>
      <c r="C485" s="278"/>
      <c r="D485" s="279">
        <f>D483</f>
        <v>60000</v>
      </c>
      <c r="E485" s="279">
        <f>E483</f>
        <v>0</v>
      </c>
      <c r="F485" s="279">
        <f>F483</f>
        <v>59000</v>
      </c>
      <c r="G485" s="301" t="str">
        <f>IF(F485&lt;C485,"+","-")</f>
        <v>-</v>
      </c>
      <c r="H485" s="281">
        <f>F485-D485</f>
        <v>-1000</v>
      </c>
    </row>
    <row r="486" spans="1:8" ht="21.75" x14ac:dyDescent="0.45">
      <c r="A486" s="121" t="s">
        <v>312</v>
      </c>
      <c r="B486" s="122"/>
      <c r="C486" s="122"/>
      <c r="D486" s="318">
        <f>D479+D485</f>
        <v>187800</v>
      </c>
      <c r="E486" s="318">
        <f>E479+E485</f>
        <v>0</v>
      </c>
      <c r="F486" s="318">
        <f>F479+F485</f>
        <v>166000</v>
      </c>
      <c r="G486" s="319" t="s">
        <v>108</v>
      </c>
      <c r="H486" s="320">
        <f t="shared" si="23"/>
        <v>-21800</v>
      </c>
    </row>
    <row r="487" spans="1:8" ht="21.75" x14ac:dyDescent="0.45">
      <c r="A487" s="373" t="s">
        <v>313</v>
      </c>
      <c r="B487" s="374"/>
      <c r="C487" s="375"/>
      <c r="D487" s="489"/>
      <c r="E487" s="489"/>
      <c r="F487" s="490"/>
      <c r="G487" s="491"/>
      <c r="H487" s="492"/>
    </row>
    <row r="488" spans="1:8" ht="21.75" x14ac:dyDescent="0.45">
      <c r="A488" s="166" t="s">
        <v>152</v>
      </c>
      <c r="B488" s="167"/>
      <c r="C488" s="168"/>
      <c r="D488" s="203"/>
      <c r="E488" s="203"/>
      <c r="F488" s="147"/>
      <c r="G488" s="155"/>
      <c r="H488" s="149"/>
    </row>
    <row r="489" spans="1:8" ht="21.75" x14ac:dyDescent="0.45">
      <c r="A489" s="222" t="s">
        <v>153</v>
      </c>
      <c r="B489" s="223"/>
      <c r="C489" s="224"/>
      <c r="D489" s="203"/>
      <c r="E489" s="203"/>
      <c r="F489" s="147"/>
      <c r="G489" s="148"/>
      <c r="H489" s="149"/>
    </row>
    <row r="490" spans="1:8" ht="21.75" x14ac:dyDescent="0.45">
      <c r="A490" s="225" t="s">
        <v>314</v>
      </c>
      <c r="B490" s="226"/>
      <c r="C490" s="227"/>
      <c r="D490" s="203">
        <v>6468</v>
      </c>
      <c r="E490" s="31">
        <v>0</v>
      </c>
      <c r="F490" s="31">
        <f>E490+'[2]ส.ค. 62'!F490</f>
        <v>0</v>
      </c>
      <c r="G490" s="155" t="s">
        <v>108</v>
      </c>
      <c r="H490" s="149">
        <f>F490-D490</f>
        <v>-6468</v>
      </c>
    </row>
    <row r="491" spans="1:8" ht="21.75" x14ac:dyDescent="0.45">
      <c r="A491" s="225" t="s">
        <v>315</v>
      </c>
      <c r="B491" s="226"/>
      <c r="C491" s="227"/>
      <c r="D491" s="203"/>
      <c r="E491" s="31"/>
      <c r="F491" s="31"/>
      <c r="G491" s="155"/>
      <c r="H491" s="149"/>
    </row>
    <row r="492" spans="1:8" ht="21.75" x14ac:dyDescent="0.45">
      <c r="A492" s="493"/>
      <c r="B492" s="494"/>
      <c r="C492" s="495"/>
      <c r="D492" s="332"/>
      <c r="E492" s="43"/>
      <c r="F492" s="43"/>
      <c r="G492" s="159"/>
      <c r="H492" s="160"/>
    </row>
    <row r="493" spans="1:8" ht="21.75" x14ac:dyDescent="0.45">
      <c r="A493" s="161" t="s">
        <v>21</v>
      </c>
      <c r="B493" s="162"/>
      <c r="C493" s="228"/>
      <c r="D493" s="163">
        <f>SUM(D490:D490)</f>
        <v>6468</v>
      </c>
      <c r="E493" s="163">
        <f>SUM(E490:E490)</f>
        <v>0</v>
      </c>
      <c r="F493" s="163">
        <f>SUM(F490:F490)</f>
        <v>0</v>
      </c>
      <c r="G493" s="229" t="str">
        <f>IF(F493&lt;C493,"+","-")</f>
        <v>-</v>
      </c>
      <c r="H493" s="230">
        <f>SUM(H490:H490)</f>
        <v>-6468</v>
      </c>
    </row>
    <row r="494" spans="1:8" ht="21.75" x14ac:dyDescent="0.45">
      <c r="A494" s="234" t="s">
        <v>162</v>
      </c>
      <c r="B494" s="235"/>
      <c r="C494" s="236"/>
      <c r="D494" s="457"/>
      <c r="E494" s="203"/>
      <c r="F494" s="147"/>
      <c r="G494" s="148"/>
      <c r="H494" s="149"/>
    </row>
    <row r="495" spans="1:8" ht="21.75" x14ac:dyDescent="0.45">
      <c r="A495" s="225" t="s">
        <v>316</v>
      </c>
      <c r="B495" s="226"/>
      <c r="C495" s="227"/>
      <c r="D495" s="214">
        <v>32340</v>
      </c>
      <c r="E495" s="214">
        <v>0</v>
      </c>
      <c r="F495" s="215">
        <f>E495+'[2]ส.ค. 62'!F495</f>
        <v>0</v>
      </c>
      <c r="G495" s="216" t="s">
        <v>108</v>
      </c>
      <c r="H495" s="217">
        <f>F495-D495</f>
        <v>-32340</v>
      </c>
    </row>
    <row r="496" spans="1:8" ht="21.75" x14ac:dyDescent="0.45">
      <c r="A496" s="244" t="s">
        <v>317</v>
      </c>
      <c r="B496" s="245"/>
      <c r="C496" s="246"/>
      <c r="D496" s="496"/>
      <c r="E496" s="496"/>
      <c r="F496" s="414"/>
      <c r="G496" s="216"/>
      <c r="H496" s="497"/>
    </row>
    <row r="497" spans="1:8" ht="21.75" x14ac:dyDescent="0.45">
      <c r="A497" s="498"/>
      <c r="B497" s="499"/>
      <c r="C497" s="500"/>
      <c r="D497" s="501"/>
      <c r="E497" s="502"/>
      <c r="F497" s="503"/>
      <c r="G497" s="504"/>
      <c r="H497" s="505"/>
    </row>
    <row r="498" spans="1:8" ht="21.75" x14ac:dyDescent="0.45">
      <c r="A498" s="161" t="s">
        <v>21</v>
      </c>
      <c r="B498" s="162"/>
      <c r="C498" s="228"/>
      <c r="D498" s="163">
        <f>SUM(D495:D495)</f>
        <v>32340</v>
      </c>
      <c r="E498" s="163">
        <f>SUM(E495:E495)</f>
        <v>0</v>
      </c>
      <c r="F498" s="163">
        <f>SUM(F495:F495)</f>
        <v>0</v>
      </c>
      <c r="G498" s="229" t="str">
        <f>IF(F498&lt;C498,"+","-")</f>
        <v>-</v>
      </c>
      <c r="H498" s="230">
        <f>SUM(H495:H495)</f>
        <v>-32340</v>
      </c>
    </row>
    <row r="499" spans="1:8" ht="21.75" x14ac:dyDescent="0.45">
      <c r="A499" s="161" t="s">
        <v>173</v>
      </c>
      <c r="B499" s="162"/>
      <c r="C499" s="162"/>
      <c r="D499" s="163">
        <f>D493+D498</f>
        <v>38808</v>
      </c>
      <c r="E499" s="163">
        <f>E493+E498</f>
        <v>0</v>
      </c>
      <c r="F499" s="163">
        <f>F493+F498</f>
        <v>0</v>
      </c>
      <c r="G499" s="164" t="s">
        <v>108</v>
      </c>
      <c r="H499" s="165">
        <f>F499-D499</f>
        <v>-38808</v>
      </c>
    </row>
    <row r="500" spans="1:8" ht="21.75" x14ac:dyDescent="0.45">
      <c r="A500" s="180" t="s">
        <v>182</v>
      </c>
      <c r="B500" s="181"/>
      <c r="C500" s="181"/>
      <c r="D500" s="182">
        <f>D499</f>
        <v>38808</v>
      </c>
      <c r="E500" s="182">
        <f>E499</f>
        <v>0</v>
      </c>
      <c r="F500" s="182">
        <f>F499</f>
        <v>0</v>
      </c>
      <c r="G500" s="268" t="s">
        <v>108</v>
      </c>
      <c r="H500" s="269">
        <f>F500-D500</f>
        <v>-38808</v>
      </c>
    </row>
    <row r="501" spans="1:8" ht="21.75" x14ac:dyDescent="0.45">
      <c r="A501" s="362" t="s">
        <v>318</v>
      </c>
      <c r="B501" s="363"/>
      <c r="C501" s="364"/>
      <c r="D501" s="367"/>
      <c r="E501" s="367"/>
      <c r="F501" s="368"/>
      <c r="G501" s="177"/>
      <c r="H501" s="369"/>
    </row>
    <row r="502" spans="1:8" ht="21.75" x14ac:dyDescent="0.45">
      <c r="A502" s="302" t="s">
        <v>319</v>
      </c>
      <c r="B502" s="303"/>
      <c r="C502" s="303"/>
      <c r="D502" s="43"/>
      <c r="E502" s="43"/>
      <c r="F502" s="43"/>
      <c r="G502" s="506"/>
      <c r="H502" s="43"/>
    </row>
    <row r="503" spans="1:8" ht="21.75" x14ac:dyDescent="0.45">
      <c r="A503" s="150" t="s">
        <v>115</v>
      </c>
      <c r="B503" s="173" t="s">
        <v>320</v>
      </c>
      <c r="C503" s="218"/>
      <c r="D503" s="31"/>
      <c r="E503" s="31"/>
      <c r="F503" s="371"/>
      <c r="G503" s="372"/>
      <c r="H503" s="149"/>
    </row>
    <row r="504" spans="1:8" ht="21.75" x14ac:dyDescent="0.45">
      <c r="A504" s="370"/>
      <c r="B504" s="413" t="s">
        <v>321</v>
      </c>
      <c r="C504" s="218"/>
      <c r="D504" s="31">
        <v>200000</v>
      </c>
      <c r="E504" s="31">
        <v>0</v>
      </c>
      <c r="F504" s="371">
        <f>E504+'[2]ส.ค. 62'!F504</f>
        <v>200000</v>
      </c>
      <c r="G504" s="372" t="s">
        <v>108</v>
      </c>
      <c r="H504" s="149">
        <f>F504-D504</f>
        <v>0</v>
      </c>
    </row>
    <row r="505" spans="1:8" ht="21.75" x14ac:dyDescent="0.45">
      <c r="A505" s="370"/>
      <c r="B505" s="413" t="s">
        <v>322</v>
      </c>
      <c r="C505" s="218"/>
      <c r="D505" s="31"/>
      <c r="E505" s="31"/>
      <c r="F505" s="371"/>
      <c r="G505" s="372"/>
      <c r="H505" s="149"/>
    </row>
    <row r="506" spans="1:8" ht="21.75" x14ac:dyDescent="0.45">
      <c r="A506" s="370"/>
      <c r="B506" s="413"/>
      <c r="C506" s="218"/>
      <c r="D506" s="31"/>
      <c r="E506" s="31"/>
      <c r="F506" s="371"/>
      <c r="G506" s="372"/>
      <c r="H506" s="149"/>
    </row>
    <row r="507" spans="1:8" ht="21.75" x14ac:dyDescent="0.45">
      <c r="A507" s="262" t="s">
        <v>323</v>
      </c>
      <c r="B507" s="263"/>
      <c r="C507" s="263"/>
      <c r="D507" s="265">
        <f>SUM(D504:D506)</f>
        <v>200000</v>
      </c>
      <c r="E507" s="265">
        <f>SUM(E504:E506)</f>
        <v>0</v>
      </c>
      <c r="F507" s="265">
        <f>SUM(F504:F506)</f>
        <v>200000</v>
      </c>
      <c r="G507" s="275" t="s">
        <v>108</v>
      </c>
      <c r="H507" s="267">
        <f>F507-D507</f>
        <v>0</v>
      </c>
    </row>
    <row r="508" spans="1:8" ht="21.75" x14ac:dyDescent="0.45">
      <c r="A508" s="399" t="s">
        <v>210</v>
      </c>
      <c r="B508" s="400"/>
      <c r="C508" s="401"/>
      <c r="D508" s="402">
        <f>D507</f>
        <v>200000</v>
      </c>
      <c r="E508" s="402">
        <f>E507</f>
        <v>0</v>
      </c>
      <c r="F508" s="402">
        <f>F507</f>
        <v>200000</v>
      </c>
      <c r="G508" s="403" t="s">
        <v>108</v>
      </c>
      <c r="H508" s="404">
        <f>F508-D508</f>
        <v>0</v>
      </c>
    </row>
    <row r="509" spans="1:8" ht="21.75" x14ac:dyDescent="0.45">
      <c r="A509" s="121" t="s">
        <v>324</v>
      </c>
      <c r="B509" s="122"/>
      <c r="C509" s="122"/>
      <c r="D509" s="318">
        <f>D500+D508</f>
        <v>238808</v>
      </c>
      <c r="E509" s="318">
        <f>E500+E508</f>
        <v>0</v>
      </c>
      <c r="F509" s="318">
        <f>F500+F508</f>
        <v>200000</v>
      </c>
      <c r="G509" s="319" t="s">
        <v>108</v>
      </c>
      <c r="H509" s="320">
        <f>F509-D509</f>
        <v>-38808</v>
      </c>
    </row>
    <row r="510" spans="1:8" ht="21.75" x14ac:dyDescent="0.45">
      <c r="A510" s="121" t="s">
        <v>325</v>
      </c>
      <c r="B510" s="122"/>
      <c r="C510" s="122"/>
      <c r="D510" s="318">
        <f>D486+D509</f>
        <v>426608</v>
      </c>
      <c r="E510" s="318">
        <f>E486+E509</f>
        <v>0</v>
      </c>
      <c r="F510" s="318">
        <f>F486+F509</f>
        <v>366000</v>
      </c>
      <c r="G510" s="319" t="s">
        <v>108</v>
      </c>
      <c r="H510" s="320">
        <f>F510-D510</f>
        <v>-60608</v>
      </c>
    </row>
    <row r="511" spans="1:8" ht="21.75" x14ac:dyDescent="0.45">
      <c r="A511" s="432"/>
      <c r="B511" s="432"/>
      <c r="C511" s="432"/>
      <c r="D511" s="433"/>
      <c r="E511" s="433"/>
      <c r="F511" s="433"/>
      <c r="G511" s="434"/>
      <c r="H511" s="435"/>
    </row>
    <row r="512" spans="1:8" ht="21.75" x14ac:dyDescent="0.45">
      <c r="A512" s="432"/>
      <c r="B512" s="432"/>
      <c r="C512" s="432"/>
      <c r="D512" s="433"/>
      <c r="E512" s="433"/>
      <c r="F512" s="433"/>
      <c r="G512" s="434"/>
      <c r="H512" s="435"/>
    </row>
    <row r="513" spans="1:8" ht="21.75" x14ac:dyDescent="0.45">
      <c r="A513" s="432"/>
      <c r="B513" s="432"/>
      <c r="C513" s="432"/>
      <c r="D513" s="433"/>
      <c r="E513" s="433"/>
      <c r="F513" s="433"/>
      <c r="G513" s="434"/>
      <c r="H513" s="435"/>
    </row>
    <row r="514" spans="1:8" ht="21.75" x14ac:dyDescent="0.45">
      <c r="A514" s="432"/>
      <c r="B514" s="432"/>
      <c r="C514" s="432"/>
      <c r="D514" s="433"/>
      <c r="E514" s="433"/>
      <c r="F514" s="433"/>
      <c r="G514" s="434"/>
      <c r="H514" s="435"/>
    </row>
    <row r="515" spans="1:8" ht="21.75" x14ac:dyDescent="0.45">
      <c r="A515" s="432"/>
      <c r="B515" s="432"/>
      <c r="C515" s="432"/>
      <c r="D515" s="433"/>
      <c r="E515" s="433"/>
      <c r="F515" s="433"/>
      <c r="G515" s="434"/>
      <c r="H515" s="435"/>
    </row>
    <row r="516" spans="1:8" ht="21.75" x14ac:dyDescent="0.45">
      <c r="A516" s="432"/>
      <c r="B516" s="432"/>
      <c r="C516" s="432"/>
      <c r="D516" s="433"/>
      <c r="E516" s="433"/>
      <c r="F516" s="433"/>
      <c r="G516" s="434"/>
      <c r="H516" s="435"/>
    </row>
    <row r="517" spans="1:8" ht="21.75" x14ac:dyDescent="0.45">
      <c r="A517" s="432"/>
      <c r="B517" s="432"/>
      <c r="C517" s="432"/>
      <c r="D517" s="433"/>
      <c r="E517" s="433"/>
      <c r="F517" s="433"/>
      <c r="G517" s="434"/>
      <c r="H517" s="435"/>
    </row>
    <row r="518" spans="1:8" ht="21.75" x14ac:dyDescent="0.45">
      <c r="A518" s="432"/>
      <c r="B518" s="432"/>
      <c r="C518" s="432"/>
      <c r="D518" s="433"/>
      <c r="E518" s="433"/>
      <c r="F518" s="433"/>
      <c r="G518" s="434"/>
      <c r="H518" s="435"/>
    </row>
    <row r="519" spans="1:8" ht="21.75" x14ac:dyDescent="0.45">
      <c r="A519" s="432"/>
      <c r="B519" s="432"/>
      <c r="C519" s="432"/>
      <c r="D519" s="433"/>
      <c r="E519" s="433"/>
      <c r="F519" s="433"/>
      <c r="G519" s="434"/>
      <c r="H519" s="435"/>
    </row>
    <row r="520" spans="1:8" ht="21.75" x14ac:dyDescent="0.45">
      <c r="A520" s="432"/>
      <c r="B520" s="432"/>
      <c r="C520" s="432"/>
      <c r="D520" s="433"/>
      <c r="E520" s="433"/>
      <c r="F520" s="433"/>
      <c r="G520" s="434"/>
      <c r="H520" s="435"/>
    </row>
    <row r="521" spans="1:8" ht="21.75" x14ac:dyDescent="0.45">
      <c r="A521" s="432"/>
      <c r="B521" s="432"/>
      <c r="C521" s="432"/>
      <c r="D521" s="433"/>
      <c r="E521" s="433"/>
      <c r="F521" s="433"/>
      <c r="G521" s="434"/>
      <c r="H521" s="435"/>
    </row>
    <row r="522" spans="1:8" ht="21.75" x14ac:dyDescent="0.45">
      <c r="A522" s="432"/>
      <c r="B522" s="432"/>
      <c r="C522" s="432"/>
      <c r="D522" s="433"/>
      <c r="E522" s="433"/>
      <c r="F522" s="433"/>
      <c r="G522" s="434"/>
      <c r="H522" s="435"/>
    </row>
    <row r="523" spans="1:8" ht="21.75" x14ac:dyDescent="0.45">
      <c r="A523" s="432"/>
      <c r="B523" s="432"/>
      <c r="C523" s="432"/>
      <c r="D523" s="433"/>
      <c r="E523" s="433"/>
      <c r="F523" s="433"/>
      <c r="G523" s="434"/>
      <c r="H523" s="435"/>
    </row>
    <row r="524" spans="1:8" ht="21.75" x14ac:dyDescent="0.45">
      <c r="A524" s="432"/>
      <c r="B524" s="432"/>
      <c r="C524" s="432"/>
      <c r="D524" s="433"/>
      <c r="E524" s="433"/>
      <c r="F524" s="433"/>
      <c r="G524" s="434"/>
      <c r="H524" s="435"/>
    </row>
    <row r="525" spans="1:8" ht="21.75" x14ac:dyDescent="0.45">
      <c r="A525" s="432"/>
      <c r="B525" s="432"/>
      <c r="C525" s="432"/>
      <c r="D525" s="433"/>
      <c r="E525" s="433"/>
      <c r="F525" s="433"/>
      <c r="G525" s="434"/>
      <c r="H525" s="435"/>
    </row>
    <row r="526" spans="1:8" ht="21.75" x14ac:dyDescent="0.45">
      <c r="A526" s="432"/>
      <c r="B526" s="432"/>
      <c r="C526" s="432"/>
      <c r="D526" s="433"/>
      <c r="E526" s="433"/>
      <c r="F526" s="433"/>
      <c r="G526" s="434"/>
      <c r="H526" s="435"/>
    </row>
    <row r="527" spans="1:8" ht="21.75" x14ac:dyDescent="0.45">
      <c r="A527" s="432"/>
      <c r="B527" s="432"/>
      <c r="C527" s="432"/>
      <c r="D527" s="433"/>
      <c r="E527" s="433"/>
      <c r="F527" s="433"/>
      <c r="G527" s="434"/>
      <c r="H527" s="435"/>
    </row>
    <row r="528" spans="1:8" ht="21.75" x14ac:dyDescent="0.45">
      <c r="A528" s="432"/>
      <c r="B528" s="432"/>
      <c r="C528" s="432"/>
      <c r="D528" s="433"/>
      <c r="E528" s="433"/>
      <c r="F528" s="433"/>
      <c r="G528" s="434"/>
      <c r="H528" s="435"/>
    </row>
    <row r="529" spans="1:8" ht="21.75" x14ac:dyDescent="0.45">
      <c r="A529" s="432"/>
      <c r="B529" s="432"/>
      <c r="C529" s="432"/>
      <c r="D529" s="433"/>
      <c r="E529" s="433"/>
      <c r="F529" s="433"/>
      <c r="G529" s="434"/>
      <c r="H529" s="435"/>
    </row>
    <row r="530" spans="1:8" ht="21.75" x14ac:dyDescent="0.45">
      <c r="A530" s="432"/>
      <c r="B530" s="432"/>
      <c r="C530" s="432"/>
      <c r="D530" s="433"/>
      <c r="E530" s="433"/>
      <c r="F530" s="433"/>
      <c r="G530" s="434"/>
      <c r="H530" s="435"/>
    </row>
    <row r="531" spans="1:8" ht="21.75" x14ac:dyDescent="0.45">
      <c r="A531" s="432"/>
      <c r="B531" s="432"/>
      <c r="C531" s="432"/>
      <c r="D531" s="433"/>
      <c r="E531" s="433"/>
      <c r="F531" s="433"/>
      <c r="G531" s="434"/>
      <c r="H531" s="435"/>
    </row>
    <row r="532" spans="1:8" ht="21.75" x14ac:dyDescent="0.45">
      <c r="A532" s="432"/>
      <c r="B532" s="432"/>
      <c r="C532" s="432"/>
      <c r="D532" s="433"/>
      <c r="E532" s="433"/>
      <c r="F532" s="433"/>
      <c r="G532" s="434"/>
      <c r="H532" s="435"/>
    </row>
    <row r="533" spans="1:8" ht="21.75" x14ac:dyDescent="0.45">
      <c r="A533" s="373" t="s">
        <v>326</v>
      </c>
      <c r="B533" s="374"/>
      <c r="C533" s="375"/>
      <c r="D533" s="507"/>
      <c r="E533" s="507"/>
      <c r="F533" s="507"/>
      <c r="G533" s="463"/>
      <c r="H533" s="412"/>
    </row>
    <row r="534" spans="1:8" ht="21.75" x14ac:dyDescent="0.45">
      <c r="A534" s="373" t="s">
        <v>327</v>
      </c>
      <c r="B534" s="374"/>
      <c r="C534" s="375"/>
      <c r="D534" s="478"/>
      <c r="E534" s="478"/>
      <c r="F534" s="478"/>
      <c r="G534" s="177"/>
      <c r="H534" s="369"/>
    </row>
    <row r="535" spans="1:8" ht="21.75" x14ac:dyDescent="0.45">
      <c r="A535" s="133" t="s">
        <v>112</v>
      </c>
      <c r="B535" s="134"/>
      <c r="C535" s="135"/>
      <c r="D535" s="136"/>
      <c r="E535" s="136"/>
      <c r="F535" s="137"/>
      <c r="G535" s="138"/>
      <c r="H535" s="137"/>
    </row>
    <row r="536" spans="1:8" ht="21.75" x14ac:dyDescent="0.45">
      <c r="A536" s="166" t="s">
        <v>128</v>
      </c>
      <c r="B536" s="167"/>
      <c r="C536" s="168"/>
      <c r="D536" s="169"/>
      <c r="E536" s="170"/>
      <c r="F536" s="152"/>
      <c r="G536" s="155"/>
      <c r="H536" s="171"/>
    </row>
    <row r="537" spans="1:8" ht="21.75" x14ac:dyDescent="0.45">
      <c r="A537" s="172" t="s">
        <v>129</v>
      </c>
      <c r="B537" s="173"/>
      <c r="C537" s="174"/>
      <c r="D537" s="175"/>
      <c r="E537" s="176"/>
      <c r="F537" s="152"/>
      <c r="G537" s="283"/>
      <c r="H537" s="178"/>
    </row>
    <row r="538" spans="1:8" ht="21.75" x14ac:dyDescent="0.45">
      <c r="A538" s="150" t="s">
        <v>115</v>
      </c>
      <c r="B538" s="75" t="s">
        <v>130</v>
      </c>
      <c r="C538" s="77"/>
      <c r="D538" s="31">
        <v>587040</v>
      </c>
      <c r="E538" s="31">
        <v>0</v>
      </c>
      <c r="F538" s="31">
        <f>E538+'[2]ส.ค. 62'!F538</f>
        <v>526860</v>
      </c>
      <c r="G538" s="148" t="s">
        <v>108</v>
      </c>
      <c r="H538" s="149">
        <f t="shared" ref="H538:H544" si="24">F538-D538</f>
        <v>-60180</v>
      </c>
    </row>
    <row r="539" spans="1:8" ht="21.75" x14ac:dyDescent="0.45">
      <c r="A539" s="150" t="s">
        <v>117</v>
      </c>
      <c r="B539" s="75" t="s">
        <v>328</v>
      </c>
      <c r="C539" s="77"/>
      <c r="D539" s="31">
        <v>42000</v>
      </c>
      <c r="E539" s="31">
        <v>0</v>
      </c>
      <c r="F539" s="31">
        <f>E539+'[2]ส.ค. 62'!F539</f>
        <v>38500</v>
      </c>
      <c r="G539" s="148" t="s">
        <v>108</v>
      </c>
      <c r="H539" s="149">
        <f t="shared" si="24"/>
        <v>-3500</v>
      </c>
    </row>
    <row r="540" spans="1:8" ht="21.75" x14ac:dyDescent="0.45">
      <c r="A540" s="150" t="s">
        <v>119</v>
      </c>
      <c r="B540" s="153" t="s">
        <v>214</v>
      </c>
      <c r="C540" s="154"/>
      <c r="D540" s="31">
        <v>147480</v>
      </c>
      <c r="E540" s="31">
        <v>0</v>
      </c>
      <c r="F540" s="31">
        <f>E540+'[2]ส.ค. 62'!F540</f>
        <v>135190</v>
      </c>
      <c r="G540" s="148" t="s">
        <v>108</v>
      </c>
      <c r="H540" s="149">
        <f t="shared" si="24"/>
        <v>-12290</v>
      </c>
    </row>
    <row r="541" spans="1:8" ht="21.75" x14ac:dyDescent="0.45">
      <c r="A541" s="150" t="s">
        <v>121</v>
      </c>
      <c r="B541" s="153" t="s">
        <v>134</v>
      </c>
      <c r="C541" s="154"/>
      <c r="D541" s="31">
        <v>11940</v>
      </c>
      <c r="E541" s="31">
        <v>0</v>
      </c>
      <c r="F541" s="31">
        <f>E541+'[2]ส.ค. 62'!F541</f>
        <v>10945</v>
      </c>
      <c r="G541" s="148" t="s">
        <v>108</v>
      </c>
      <c r="H541" s="149">
        <f t="shared" si="24"/>
        <v>-995</v>
      </c>
    </row>
    <row r="542" spans="1:8" ht="21.75" x14ac:dyDescent="0.45">
      <c r="A542" s="161" t="s">
        <v>135</v>
      </c>
      <c r="B542" s="162"/>
      <c r="C542" s="162"/>
      <c r="D542" s="163">
        <f>SUM(D538:D541)</f>
        <v>788460</v>
      </c>
      <c r="E542" s="163">
        <f>SUM(E538:E541)</f>
        <v>0</v>
      </c>
      <c r="F542" s="163">
        <f>SUM(F538:F541)</f>
        <v>711495</v>
      </c>
      <c r="G542" s="164" t="s">
        <v>108</v>
      </c>
      <c r="H542" s="165">
        <f t="shared" si="24"/>
        <v>-76965</v>
      </c>
    </row>
    <row r="543" spans="1:8" ht="21.75" x14ac:dyDescent="0.45">
      <c r="A543" s="161" t="s">
        <v>215</v>
      </c>
      <c r="B543" s="162"/>
      <c r="C543" s="162"/>
      <c r="D543" s="163">
        <f>SUM(D538:D541)</f>
        <v>788460</v>
      </c>
      <c r="E543" s="163">
        <f>E542</f>
        <v>0</v>
      </c>
      <c r="F543" s="163">
        <f>F542</f>
        <v>711495</v>
      </c>
      <c r="G543" s="164" t="s">
        <v>108</v>
      </c>
      <c r="H543" s="165">
        <f t="shared" si="24"/>
        <v>-76965</v>
      </c>
    </row>
    <row r="544" spans="1:8" ht="21.75" x14ac:dyDescent="0.45">
      <c r="A544" s="185" t="s">
        <v>137</v>
      </c>
      <c r="B544" s="186"/>
      <c r="C544" s="187"/>
      <c r="D544" s="325">
        <f>D543</f>
        <v>788460</v>
      </c>
      <c r="E544" s="325">
        <f>E543</f>
        <v>0</v>
      </c>
      <c r="F544" s="326">
        <f>F543</f>
        <v>711495</v>
      </c>
      <c r="G544" s="190" t="s">
        <v>108</v>
      </c>
      <c r="H544" s="191">
        <f t="shared" si="24"/>
        <v>-76965</v>
      </c>
    </row>
    <row r="545" spans="1:8" ht="21.75" x14ac:dyDescent="0.45">
      <c r="A545" s="192" t="s">
        <v>138</v>
      </c>
      <c r="B545" s="193"/>
      <c r="C545" s="194"/>
      <c r="D545" s="195"/>
      <c r="E545" s="196"/>
      <c r="F545" s="195"/>
      <c r="G545" s="197"/>
      <c r="H545" s="198"/>
    </row>
    <row r="546" spans="1:8" ht="21.75" x14ac:dyDescent="0.45">
      <c r="A546" s="199" t="s">
        <v>139</v>
      </c>
      <c r="B546" s="200"/>
      <c r="C546" s="200"/>
      <c r="D546" s="21"/>
      <c r="E546" s="201"/>
      <c r="F546" s="22"/>
      <c r="G546" s="202"/>
      <c r="H546" s="22"/>
    </row>
    <row r="547" spans="1:8" ht="21.75" x14ac:dyDescent="0.45">
      <c r="A547" s="143" t="s">
        <v>140</v>
      </c>
      <c r="B547" s="144"/>
      <c r="C547" s="145"/>
      <c r="D547" s="203"/>
      <c r="E547" s="203"/>
      <c r="F547" s="147"/>
      <c r="G547" s="148"/>
      <c r="H547" s="149"/>
    </row>
    <row r="548" spans="1:8" ht="21.75" x14ac:dyDescent="0.45">
      <c r="A548" s="204" t="s">
        <v>149</v>
      </c>
      <c r="B548" s="205"/>
      <c r="C548" s="206"/>
      <c r="D548" s="207">
        <f>SUM(D549)</f>
        <v>12400</v>
      </c>
      <c r="E548" s="207">
        <f>SUM(E549)</f>
        <v>0</v>
      </c>
      <c r="F548" s="208">
        <f>E548+'[2]มิ.ย. 62'!F548</f>
        <v>0</v>
      </c>
      <c r="G548" s="209" t="s">
        <v>108</v>
      </c>
      <c r="H548" s="210">
        <f>F548-D548</f>
        <v>-12400</v>
      </c>
    </row>
    <row r="549" spans="1:8" ht="21.75" x14ac:dyDescent="0.45">
      <c r="A549" s="150"/>
      <c r="B549" s="212" t="s">
        <v>150</v>
      </c>
      <c r="C549" s="154"/>
      <c r="D549" s="214">
        <v>12400</v>
      </c>
      <c r="E549" s="214">
        <v>0</v>
      </c>
      <c r="F549" s="221">
        <f>E549+'[2]ส.ค. 62'!F549</f>
        <v>2800</v>
      </c>
      <c r="G549" s="216" t="s">
        <v>108</v>
      </c>
      <c r="H549" s="217">
        <f>F549-D549</f>
        <v>-9600</v>
      </c>
    </row>
    <row r="550" spans="1:8" ht="21.75" x14ac:dyDescent="0.45">
      <c r="A550" s="150"/>
      <c r="B550" s="212"/>
      <c r="C550" s="154"/>
      <c r="D550" s="203"/>
      <c r="E550" s="203"/>
      <c r="F550" s="31"/>
      <c r="G550" s="148"/>
      <c r="H550" s="149"/>
    </row>
    <row r="551" spans="1:8" ht="21.75" x14ac:dyDescent="0.45">
      <c r="A551" s="161" t="s">
        <v>151</v>
      </c>
      <c r="B551" s="162"/>
      <c r="C551" s="162"/>
      <c r="D551" s="163">
        <f>D548</f>
        <v>12400</v>
      </c>
      <c r="E551" s="163">
        <f>E548</f>
        <v>0</v>
      </c>
      <c r="F551" s="163">
        <f>F548</f>
        <v>0</v>
      </c>
      <c r="G551" s="164" t="s">
        <v>108</v>
      </c>
      <c r="H551" s="165">
        <f>F551-D551</f>
        <v>-12400</v>
      </c>
    </row>
    <row r="552" spans="1:8" ht="21.75" x14ac:dyDescent="0.45">
      <c r="A552" s="302" t="s">
        <v>152</v>
      </c>
      <c r="B552" s="303"/>
      <c r="C552" s="508"/>
      <c r="D552" s="147"/>
      <c r="E552" s="419"/>
      <c r="F552" s="371"/>
      <c r="G552" s="372"/>
      <c r="H552" s="274"/>
    </row>
    <row r="553" spans="1:8" ht="21.75" x14ac:dyDescent="0.45">
      <c r="A553" s="222" t="s">
        <v>153</v>
      </c>
      <c r="B553" s="223"/>
      <c r="C553" s="224"/>
      <c r="D553" s="203"/>
      <c r="E553" s="203"/>
      <c r="F553" s="147"/>
      <c r="G553" s="148"/>
      <c r="H553" s="149"/>
    </row>
    <row r="554" spans="1:8" ht="21.75" x14ac:dyDescent="0.45">
      <c r="A554" s="225" t="s">
        <v>329</v>
      </c>
      <c r="B554" s="226"/>
      <c r="C554" s="227"/>
      <c r="D554" s="203">
        <v>10000</v>
      </c>
      <c r="E554" s="31">
        <v>0</v>
      </c>
      <c r="F554" s="31">
        <f>E554+'[2]ส.ค. 62'!F554</f>
        <v>11300</v>
      </c>
      <c r="G554" s="148" t="s">
        <v>108</v>
      </c>
      <c r="H554" s="149">
        <f>F554-D554</f>
        <v>1300</v>
      </c>
    </row>
    <row r="555" spans="1:8" ht="21.75" x14ac:dyDescent="0.45">
      <c r="A555" s="341"/>
      <c r="B555" s="509"/>
      <c r="C555" s="154"/>
      <c r="D555" s="419"/>
      <c r="E555" s="419"/>
      <c r="F555" s="371"/>
      <c r="G555" s="372"/>
      <c r="H555" s="274"/>
    </row>
    <row r="556" spans="1:8" ht="21.75" x14ac:dyDescent="0.45">
      <c r="A556" s="262" t="s">
        <v>21</v>
      </c>
      <c r="B556" s="263"/>
      <c r="C556" s="263"/>
      <c r="D556" s="265">
        <f>SUM(D554:D555)</f>
        <v>10000</v>
      </c>
      <c r="E556" s="265">
        <f>SUM(E554:E555)</f>
        <v>0</v>
      </c>
      <c r="F556" s="265">
        <f>SUM(F554:F555)</f>
        <v>11300</v>
      </c>
      <c r="G556" s="275" t="s">
        <v>108</v>
      </c>
      <c r="H556" s="267">
        <f>F556-D556</f>
        <v>1300</v>
      </c>
    </row>
    <row r="557" spans="1:8" ht="21.75" x14ac:dyDescent="0.45">
      <c r="A557" s="234" t="s">
        <v>162</v>
      </c>
      <c r="B557" s="235"/>
      <c r="C557" s="236"/>
      <c r="D557" s="448"/>
      <c r="E557" s="203"/>
      <c r="F557" s="147"/>
      <c r="G557" s="148"/>
      <c r="H557" s="149"/>
    </row>
    <row r="558" spans="1:8" ht="21.75" x14ac:dyDescent="0.45">
      <c r="A558" s="449" t="s">
        <v>219</v>
      </c>
      <c r="B558" s="450"/>
      <c r="C558" s="451"/>
      <c r="D558" s="237"/>
      <c r="E558" s="237"/>
      <c r="F558" s="238"/>
      <c r="G558" s="239"/>
      <c r="H558" s="240"/>
    </row>
    <row r="559" spans="1:8" ht="21.75" x14ac:dyDescent="0.45">
      <c r="A559" s="225" t="s">
        <v>330</v>
      </c>
      <c r="B559" s="226"/>
      <c r="C559" s="227"/>
      <c r="D559" s="237">
        <v>10000</v>
      </c>
      <c r="E559" s="237">
        <v>0</v>
      </c>
      <c r="F559" s="238">
        <f>E559+'[2]ส.ค. 62'!F559</f>
        <v>0</v>
      </c>
      <c r="G559" s="459" t="s">
        <v>108</v>
      </c>
      <c r="H559" s="240">
        <f t="shared" ref="H559:H565" si="25">F559-D559</f>
        <v>-10000</v>
      </c>
    </row>
    <row r="560" spans="1:8" ht="21.75" x14ac:dyDescent="0.45">
      <c r="A560" s="244" t="s">
        <v>331</v>
      </c>
      <c r="B560" s="245"/>
      <c r="C560" s="246"/>
      <c r="D560" s="237">
        <v>30000</v>
      </c>
      <c r="E560" s="237">
        <v>0</v>
      </c>
      <c r="F560" s="238">
        <f>E560+'[2]ส.ค. 62'!F560</f>
        <v>0</v>
      </c>
      <c r="G560" s="459" t="s">
        <v>108</v>
      </c>
      <c r="H560" s="240">
        <f t="shared" si="25"/>
        <v>-30000</v>
      </c>
    </row>
    <row r="561" spans="1:8" ht="21.75" x14ac:dyDescent="0.45">
      <c r="A561" s="225" t="s">
        <v>332</v>
      </c>
      <c r="B561" s="226"/>
      <c r="C561" s="227"/>
      <c r="D561" s="237">
        <v>30000</v>
      </c>
      <c r="E561" s="237">
        <v>0</v>
      </c>
      <c r="F561" s="238">
        <f>E561+'[2]ส.ค. 62'!F561</f>
        <v>29800</v>
      </c>
      <c r="G561" s="459" t="s">
        <v>108</v>
      </c>
      <c r="H561" s="240">
        <f t="shared" si="25"/>
        <v>-200</v>
      </c>
    </row>
    <row r="562" spans="1:8" ht="21.75" x14ac:dyDescent="0.45">
      <c r="A562" s="225" t="s">
        <v>333</v>
      </c>
      <c r="B562" s="226"/>
      <c r="C562" s="227"/>
      <c r="D562" s="237">
        <v>30000</v>
      </c>
      <c r="E562" s="237">
        <v>0</v>
      </c>
      <c r="F562" s="238">
        <f>E562+'[2]ส.ค. 62'!F562</f>
        <v>29500</v>
      </c>
      <c r="G562" s="459" t="s">
        <v>108</v>
      </c>
      <c r="H562" s="240">
        <f t="shared" si="25"/>
        <v>-500</v>
      </c>
    </row>
    <row r="563" spans="1:8" ht="21.75" x14ac:dyDescent="0.45">
      <c r="A563" s="225" t="s">
        <v>334</v>
      </c>
      <c r="B563" s="226"/>
      <c r="C563" s="227"/>
      <c r="D563" s="237">
        <v>30000</v>
      </c>
      <c r="E563" s="237">
        <v>0</v>
      </c>
      <c r="F563" s="238">
        <f>E563+'[2]ส.ค. 62'!F563</f>
        <v>28720</v>
      </c>
      <c r="G563" s="459" t="s">
        <v>108</v>
      </c>
      <c r="H563" s="240">
        <f t="shared" si="25"/>
        <v>-1280</v>
      </c>
    </row>
    <row r="564" spans="1:8" ht="21.75" x14ac:dyDescent="0.45">
      <c r="A564" s="225" t="s">
        <v>335</v>
      </c>
      <c r="B564" s="226"/>
      <c r="C564" s="227"/>
      <c r="D564" s="237">
        <v>30000</v>
      </c>
      <c r="E564" s="237">
        <v>0</v>
      </c>
      <c r="F564" s="238">
        <f>E564+'[2]ส.ค. 62'!F564</f>
        <v>29320</v>
      </c>
      <c r="G564" s="459" t="s">
        <v>108</v>
      </c>
      <c r="H564" s="240">
        <f t="shared" si="25"/>
        <v>-680</v>
      </c>
    </row>
    <row r="565" spans="1:8" ht="21.75" x14ac:dyDescent="0.45">
      <c r="A565" s="225" t="s">
        <v>336</v>
      </c>
      <c r="B565" s="226"/>
      <c r="C565" s="227"/>
      <c r="D565" s="237">
        <v>40000</v>
      </c>
      <c r="E565" s="237">
        <v>0</v>
      </c>
      <c r="F565" s="238">
        <f>E565+'[2]ส.ค. 62'!F565</f>
        <v>40000</v>
      </c>
      <c r="G565" s="459" t="s">
        <v>108</v>
      </c>
      <c r="H565" s="240">
        <f t="shared" si="25"/>
        <v>0</v>
      </c>
    </row>
    <row r="566" spans="1:8" ht="21.75" x14ac:dyDescent="0.45">
      <c r="A566" s="225"/>
      <c r="B566" s="226"/>
      <c r="C566" s="227"/>
      <c r="D566" s="237"/>
      <c r="E566" s="237"/>
      <c r="F566" s="238"/>
      <c r="G566" s="239"/>
      <c r="H566" s="240"/>
    </row>
    <row r="567" spans="1:8" ht="21.75" x14ac:dyDescent="0.45">
      <c r="A567" s="161" t="s">
        <v>21</v>
      </c>
      <c r="B567" s="162"/>
      <c r="C567" s="162"/>
      <c r="D567" s="163">
        <f>SUM(D559:D566)</f>
        <v>200000</v>
      </c>
      <c r="E567" s="163">
        <f>SUM(E559:E566)</f>
        <v>0</v>
      </c>
      <c r="F567" s="163">
        <f>SUM(F559:F566)</f>
        <v>157340</v>
      </c>
      <c r="G567" s="164" t="s">
        <v>108</v>
      </c>
      <c r="H567" s="165">
        <f>SUM(H559:H566)</f>
        <v>-42660</v>
      </c>
    </row>
    <row r="568" spans="1:8" ht="21.75" x14ac:dyDescent="0.45">
      <c r="A568" s="231" t="s">
        <v>169</v>
      </c>
      <c r="B568" s="232"/>
      <c r="C568" s="233"/>
      <c r="D568" s="203"/>
      <c r="E568" s="203"/>
      <c r="F568" s="147"/>
      <c r="G568" s="159"/>
      <c r="H568" s="171"/>
    </row>
    <row r="569" spans="1:8" ht="21.75" x14ac:dyDescent="0.45">
      <c r="A569" s="47" t="s">
        <v>337</v>
      </c>
      <c r="B569" s="75"/>
      <c r="C569" s="77"/>
      <c r="D569" s="203">
        <v>10000</v>
      </c>
      <c r="E569" s="203">
        <v>0</v>
      </c>
      <c r="F569" s="147">
        <f>E569+'[2]ส.ค. 62'!F569</f>
        <v>5350</v>
      </c>
      <c r="G569" s="148" t="s">
        <v>108</v>
      </c>
      <c r="H569" s="149">
        <f>F569-D569</f>
        <v>-4650</v>
      </c>
    </row>
    <row r="570" spans="1:8" ht="21.75" x14ac:dyDescent="0.45">
      <c r="A570" s="47" t="s">
        <v>338</v>
      </c>
      <c r="B570" s="75"/>
      <c r="C570" s="77"/>
      <c r="D570" s="203"/>
      <c r="E570" s="203"/>
      <c r="F570" s="147"/>
      <c r="G570" s="148"/>
      <c r="H570" s="149"/>
    </row>
    <row r="571" spans="1:8" ht="21.75" x14ac:dyDescent="0.45">
      <c r="A571" s="250"/>
      <c r="B571" s="251"/>
      <c r="C571" s="252"/>
      <c r="D571" s="203"/>
      <c r="E571" s="203"/>
      <c r="F571" s="147"/>
      <c r="G571" s="148"/>
      <c r="H571" s="149"/>
    </row>
    <row r="572" spans="1:8" ht="21.75" x14ac:dyDescent="0.45">
      <c r="A572" s="161" t="s">
        <v>21</v>
      </c>
      <c r="B572" s="162"/>
      <c r="C572" s="162"/>
      <c r="D572" s="163">
        <f>D569+D571</f>
        <v>10000</v>
      </c>
      <c r="E572" s="163">
        <f>SUM(E569:E571)</f>
        <v>0</v>
      </c>
      <c r="F572" s="163">
        <f>SUM(F569:F571)</f>
        <v>5350</v>
      </c>
      <c r="G572" s="164" t="s">
        <v>108</v>
      </c>
      <c r="H572" s="165">
        <f>F572-D572</f>
        <v>-4650</v>
      </c>
    </row>
    <row r="573" spans="1:8" ht="21.75" x14ac:dyDescent="0.45">
      <c r="A573" s="161" t="s">
        <v>173</v>
      </c>
      <c r="B573" s="162"/>
      <c r="C573" s="162"/>
      <c r="D573" s="163">
        <f>D556+D567+D572</f>
        <v>220000</v>
      </c>
      <c r="E573" s="163">
        <f>E556+E567+E572</f>
        <v>0</v>
      </c>
      <c r="F573" s="163">
        <f>F556+F567+F572</f>
        <v>173990</v>
      </c>
      <c r="G573" s="164" t="s">
        <v>108</v>
      </c>
      <c r="H573" s="165">
        <f>F573-D573</f>
        <v>-46010</v>
      </c>
    </row>
    <row r="574" spans="1:8" ht="21.75" x14ac:dyDescent="0.45">
      <c r="A574" s="166" t="s">
        <v>306</v>
      </c>
      <c r="B574" s="167"/>
      <c r="C574" s="168"/>
      <c r="D574" s="355"/>
      <c r="E574" s="355"/>
      <c r="F574" s="355"/>
      <c r="G574" s="283"/>
      <c r="H574" s="284"/>
    </row>
    <row r="575" spans="1:8" ht="21.75" x14ac:dyDescent="0.45">
      <c r="A575" s="150" t="s">
        <v>115</v>
      </c>
      <c r="B575" s="151" t="s">
        <v>339</v>
      </c>
      <c r="C575" s="484"/>
      <c r="D575" s="175">
        <v>10000</v>
      </c>
      <c r="E575" s="175">
        <v>0</v>
      </c>
      <c r="F575" s="371">
        <f>E575+'[2]ส.ค. 62'!F575</f>
        <v>9995</v>
      </c>
      <c r="G575" s="372" t="s">
        <v>108</v>
      </c>
      <c r="H575" s="274">
        <f>F575-D575</f>
        <v>-5</v>
      </c>
    </row>
    <row r="576" spans="1:8" ht="21.75" x14ac:dyDescent="0.45">
      <c r="A576" s="150" t="s">
        <v>117</v>
      </c>
      <c r="B576" s="151" t="s">
        <v>340</v>
      </c>
      <c r="C576" s="484"/>
      <c r="D576" s="175">
        <v>15000</v>
      </c>
      <c r="E576" s="175">
        <v>0</v>
      </c>
      <c r="F576" s="371">
        <f>E576+'[2]ส.ค. 62'!F576</f>
        <v>15000</v>
      </c>
      <c r="G576" s="372" t="s">
        <v>108</v>
      </c>
      <c r="H576" s="274">
        <f>F576-D576</f>
        <v>0</v>
      </c>
    </row>
    <row r="577" spans="1:8" ht="21.75" x14ac:dyDescent="0.45">
      <c r="A577" s="150" t="s">
        <v>119</v>
      </c>
      <c r="B577" s="151" t="s">
        <v>180</v>
      </c>
      <c r="C577" s="484"/>
      <c r="D577" s="175">
        <v>10000</v>
      </c>
      <c r="E577" s="175">
        <v>0</v>
      </c>
      <c r="F577" s="371">
        <f>E577+'[2]ส.ค. 62'!F577</f>
        <v>9340</v>
      </c>
      <c r="G577" s="372" t="s">
        <v>108</v>
      </c>
      <c r="H577" s="274">
        <f>F577-D577</f>
        <v>-660</v>
      </c>
    </row>
    <row r="578" spans="1:8" ht="21.75" x14ac:dyDescent="0.45">
      <c r="A578" s="150"/>
      <c r="B578" s="151"/>
      <c r="C578" s="510"/>
      <c r="D578" s="511"/>
      <c r="E578" s="175"/>
      <c r="F578" s="371"/>
      <c r="G578" s="372"/>
      <c r="H578" s="149"/>
    </row>
    <row r="579" spans="1:8" ht="21.75" x14ac:dyDescent="0.45">
      <c r="A579" s="262" t="s">
        <v>181</v>
      </c>
      <c r="B579" s="263"/>
      <c r="C579" s="263"/>
      <c r="D579" s="265">
        <f>SUM(D575:D578)</f>
        <v>35000</v>
      </c>
      <c r="E579" s="265">
        <f>SUM(E575:E578)</f>
        <v>0</v>
      </c>
      <c r="F579" s="265">
        <f>SUM(F575:F578)</f>
        <v>34335</v>
      </c>
      <c r="G579" s="275" t="s">
        <v>108</v>
      </c>
      <c r="H579" s="267">
        <f>F579-D579</f>
        <v>-665</v>
      </c>
    </row>
    <row r="580" spans="1:8" ht="21.75" x14ac:dyDescent="0.45">
      <c r="A580" s="180" t="s">
        <v>182</v>
      </c>
      <c r="B580" s="181"/>
      <c r="C580" s="181"/>
      <c r="D580" s="182">
        <f>D551+D573+D579</f>
        <v>267400</v>
      </c>
      <c r="E580" s="182">
        <f>E551+E573+E579</f>
        <v>0</v>
      </c>
      <c r="F580" s="182">
        <f>F551+F573+F579</f>
        <v>208325</v>
      </c>
      <c r="G580" s="268" t="s">
        <v>108</v>
      </c>
      <c r="H580" s="269">
        <f>F580-D580</f>
        <v>-59075</v>
      </c>
    </row>
    <row r="581" spans="1:8" ht="21.75" x14ac:dyDescent="0.45">
      <c r="A581" s="399" t="s">
        <v>189</v>
      </c>
      <c r="B581" s="400"/>
      <c r="C581" s="401"/>
      <c r="D581" s="402">
        <f>D580</f>
        <v>267400</v>
      </c>
      <c r="E581" s="402">
        <f>E580</f>
        <v>0</v>
      </c>
      <c r="F581" s="461">
        <f>F551+F573+F579</f>
        <v>208325</v>
      </c>
      <c r="G581" s="403" t="s">
        <v>108</v>
      </c>
      <c r="H581" s="404">
        <f>F581-D581</f>
        <v>-59075</v>
      </c>
    </row>
    <row r="582" spans="1:8" ht="21.75" x14ac:dyDescent="0.45">
      <c r="A582" s="121" t="s">
        <v>341</v>
      </c>
      <c r="B582" s="122"/>
      <c r="C582" s="122"/>
      <c r="D582" s="318">
        <f>D544+D581</f>
        <v>1055860</v>
      </c>
      <c r="E582" s="318">
        <f>E544+E581</f>
        <v>0</v>
      </c>
      <c r="F582" s="318">
        <f>F544+F581</f>
        <v>919820</v>
      </c>
      <c r="G582" s="319" t="s">
        <v>108</v>
      </c>
      <c r="H582" s="320">
        <f>F582-D582</f>
        <v>-136040</v>
      </c>
    </row>
    <row r="583" spans="1:8" ht="21.75" x14ac:dyDescent="0.45">
      <c r="A583" s="121" t="s">
        <v>342</v>
      </c>
      <c r="B583" s="122"/>
      <c r="C583" s="122"/>
      <c r="D583" s="318">
        <f>D582</f>
        <v>1055860</v>
      </c>
      <c r="E583" s="318">
        <f>E582</f>
        <v>0</v>
      </c>
      <c r="F583" s="318">
        <f>F582</f>
        <v>919820</v>
      </c>
      <c r="G583" s="319" t="s">
        <v>108</v>
      </c>
      <c r="H583" s="320">
        <f>F583-D583</f>
        <v>-136040</v>
      </c>
    </row>
    <row r="584" spans="1:8" ht="21.75" x14ac:dyDescent="0.45">
      <c r="A584" s="432"/>
      <c r="B584" s="432"/>
      <c r="C584" s="432"/>
      <c r="D584" s="433"/>
      <c r="E584" s="433"/>
      <c r="F584" s="433"/>
      <c r="G584" s="434"/>
      <c r="H584" s="435"/>
    </row>
    <row r="585" spans="1:8" ht="21.75" x14ac:dyDescent="0.45">
      <c r="A585" s="432"/>
      <c r="B585" s="432"/>
      <c r="C585" s="432"/>
      <c r="D585" s="433"/>
      <c r="E585" s="433"/>
      <c r="F585" s="433"/>
      <c r="G585" s="434"/>
      <c r="H585" s="435"/>
    </row>
    <row r="586" spans="1:8" ht="21.75" x14ac:dyDescent="0.45">
      <c r="A586" s="432"/>
      <c r="B586" s="432"/>
      <c r="C586" s="432"/>
      <c r="D586" s="433"/>
      <c r="E586" s="433"/>
      <c r="F586" s="433"/>
      <c r="G586" s="434"/>
      <c r="H586" s="435"/>
    </row>
    <row r="587" spans="1:8" ht="21.75" x14ac:dyDescent="0.45">
      <c r="A587" s="432"/>
      <c r="B587" s="432"/>
      <c r="C587" s="432"/>
      <c r="D587" s="433"/>
      <c r="E587" s="433"/>
      <c r="F587" s="433"/>
      <c r="G587" s="434"/>
      <c r="H587" s="435"/>
    </row>
    <row r="588" spans="1:8" ht="21.75" x14ac:dyDescent="0.45">
      <c r="A588" s="432"/>
      <c r="B588" s="432"/>
      <c r="C588" s="432"/>
      <c r="D588" s="433"/>
      <c r="E588" s="433"/>
      <c r="F588" s="433"/>
      <c r="G588" s="434"/>
      <c r="H588" s="435"/>
    </row>
    <row r="589" spans="1:8" ht="21.75" x14ac:dyDescent="0.45">
      <c r="A589" s="432"/>
      <c r="B589" s="432"/>
      <c r="C589" s="432"/>
      <c r="D589" s="433"/>
      <c r="E589" s="433"/>
      <c r="F589" s="433"/>
      <c r="G589" s="434"/>
      <c r="H589" s="435"/>
    </row>
    <row r="590" spans="1:8" ht="21.75" x14ac:dyDescent="0.45">
      <c r="A590" s="432"/>
      <c r="B590" s="432"/>
      <c r="C590" s="432"/>
      <c r="D590" s="433"/>
      <c r="E590" s="433"/>
      <c r="F590" s="433"/>
      <c r="G590" s="434"/>
      <c r="H590" s="435"/>
    </row>
    <row r="591" spans="1:8" ht="21.75" x14ac:dyDescent="0.45">
      <c r="A591" s="432"/>
      <c r="B591" s="432"/>
      <c r="C591" s="432"/>
      <c r="D591" s="433"/>
      <c r="E591" s="433"/>
      <c r="F591" s="433"/>
      <c r="G591" s="434"/>
      <c r="H591" s="435"/>
    </row>
    <row r="592" spans="1:8" ht="21.75" x14ac:dyDescent="0.45">
      <c r="A592" s="432"/>
      <c r="B592" s="432"/>
      <c r="C592" s="432"/>
      <c r="D592" s="433"/>
      <c r="E592" s="433"/>
      <c r="F592" s="433"/>
      <c r="G592" s="434"/>
      <c r="H592" s="435"/>
    </row>
    <row r="593" spans="1:8" ht="21.75" x14ac:dyDescent="0.45">
      <c r="A593" s="432"/>
      <c r="B593" s="432"/>
      <c r="C593" s="432"/>
      <c r="D593" s="433"/>
      <c r="E593" s="433"/>
      <c r="F593" s="433"/>
      <c r="G593" s="434"/>
      <c r="H593" s="435"/>
    </row>
    <row r="594" spans="1:8" ht="21.75" x14ac:dyDescent="0.45">
      <c r="A594" s="432"/>
      <c r="B594" s="432"/>
      <c r="C594" s="432"/>
      <c r="D594" s="433"/>
      <c r="E594" s="433"/>
      <c r="F594" s="433"/>
      <c r="G594" s="434"/>
      <c r="H594" s="435"/>
    </row>
    <row r="595" spans="1:8" ht="21.75" x14ac:dyDescent="0.45">
      <c r="A595" s="432"/>
      <c r="B595" s="432"/>
      <c r="C595" s="432"/>
      <c r="D595" s="433"/>
      <c r="E595" s="433"/>
      <c r="F595" s="433"/>
      <c r="G595" s="434"/>
      <c r="H595" s="435"/>
    </row>
    <row r="596" spans="1:8" ht="21.75" x14ac:dyDescent="0.45">
      <c r="A596" s="432"/>
      <c r="B596" s="432"/>
      <c r="C596" s="432"/>
      <c r="D596" s="433"/>
      <c r="E596" s="433"/>
      <c r="F596" s="433"/>
      <c r="G596" s="434"/>
      <c r="H596" s="435"/>
    </row>
    <row r="597" spans="1:8" ht="21.75" x14ac:dyDescent="0.45">
      <c r="A597" s="432"/>
      <c r="B597" s="432"/>
      <c r="C597" s="432"/>
      <c r="D597" s="433"/>
      <c r="E597" s="433"/>
      <c r="F597" s="433"/>
      <c r="G597" s="434"/>
      <c r="H597" s="435"/>
    </row>
    <row r="598" spans="1:8" ht="21.75" x14ac:dyDescent="0.45">
      <c r="A598" s="432"/>
      <c r="B598" s="432"/>
      <c r="C598" s="432"/>
      <c r="D598" s="433"/>
      <c r="E598" s="433"/>
      <c r="F598" s="433"/>
      <c r="G598" s="434"/>
      <c r="H598" s="435"/>
    </row>
    <row r="599" spans="1:8" ht="21.75" x14ac:dyDescent="0.45">
      <c r="A599" s="432"/>
      <c r="B599" s="432"/>
      <c r="C599" s="432"/>
      <c r="D599" s="433"/>
      <c r="E599" s="433"/>
      <c r="F599" s="433"/>
      <c r="G599" s="434"/>
      <c r="H599" s="435"/>
    </row>
    <row r="600" spans="1:8" ht="21.75" x14ac:dyDescent="0.45">
      <c r="A600" s="432"/>
      <c r="B600" s="432"/>
      <c r="C600" s="432"/>
      <c r="D600" s="433"/>
      <c r="E600" s="433"/>
      <c r="F600" s="433"/>
      <c r="G600" s="434"/>
      <c r="H600" s="435"/>
    </row>
    <row r="601" spans="1:8" ht="21.75" x14ac:dyDescent="0.45">
      <c r="A601" s="432"/>
      <c r="B601" s="432"/>
      <c r="C601" s="432"/>
      <c r="D601" s="433"/>
      <c r="E601" s="433"/>
      <c r="F601" s="433"/>
      <c r="G601" s="434"/>
      <c r="H601" s="435"/>
    </row>
    <row r="602" spans="1:8" ht="21.75" x14ac:dyDescent="0.45">
      <c r="A602" s="373" t="s">
        <v>343</v>
      </c>
      <c r="B602" s="374"/>
      <c r="C602" s="375"/>
      <c r="D602" s="512"/>
      <c r="E602" s="512"/>
      <c r="F602" s="512"/>
      <c r="G602" s="197"/>
      <c r="H602" s="198"/>
    </row>
    <row r="603" spans="1:8" ht="21.75" x14ac:dyDescent="0.45">
      <c r="A603" s="373" t="s">
        <v>344</v>
      </c>
      <c r="B603" s="374"/>
      <c r="C603" s="375"/>
      <c r="D603" s="513"/>
      <c r="E603" s="513"/>
      <c r="F603" s="513"/>
      <c r="G603" s="283"/>
      <c r="H603" s="284"/>
    </row>
    <row r="604" spans="1:8" ht="21.75" x14ac:dyDescent="0.45">
      <c r="A604" s="133" t="s">
        <v>112</v>
      </c>
      <c r="B604" s="134"/>
      <c r="C604" s="135"/>
      <c r="D604" s="136"/>
      <c r="E604" s="136"/>
      <c r="F604" s="137"/>
      <c r="G604" s="138"/>
      <c r="H604" s="137"/>
    </row>
    <row r="605" spans="1:8" ht="21.75" x14ac:dyDescent="0.45">
      <c r="A605" s="166" t="s">
        <v>128</v>
      </c>
      <c r="B605" s="167"/>
      <c r="C605" s="168"/>
      <c r="D605" s="169"/>
      <c r="E605" s="170"/>
      <c r="F605" s="152"/>
      <c r="G605" s="155"/>
      <c r="H605" s="171"/>
    </row>
    <row r="606" spans="1:8" ht="21.75" x14ac:dyDescent="0.45">
      <c r="A606" s="172" t="s">
        <v>129</v>
      </c>
      <c r="B606" s="173"/>
      <c r="C606" s="174"/>
      <c r="D606" s="175"/>
      <c r="E606" s="176"/>
      <c r="F606" s="152"/>
      <c r="G606" s="283"/>
      <c r="H606" s="178"/>
    </row>
    <row r="607" spans="1:8" ht="21.75" x14ac:dyDescent="0.45">
      <c r="A607" s="150" t="s">
        <v>115</v>
      </c>
      <c r="B607" s="75" t="s">
        <v>130</v>
      </c>
      <c r="C607" s="77"/>
      <c r="D607" s="31">
        <v>668580</v>
      </c>
      <c r="E607" s="31">
        <v>0</v>
      </c>
      <c r="F607" s="31">
        <f>E607+'[2]ส.ค. 62'!F607</f>
        <v>608410</v>
      </c>
      <c r="G607" s="148" t="s">
        <v>108</v>
      </c>
      <c r="H607" s="149">
        <f t="shared" ref="H607:H614" si="26">F607-D607</f>
        <v>-60170</v>
      </c>
    </row>
    <row r="608" spans="1:8" ht="21.75" x14ac:dyDescent="0.45">
      <c r="A608" s="150" t="s">
        <v>117</v>
      </c>
      <c r="B608" s="75" t="s">
        <v>345</v>
      </c>
      <c r="C608" s="77"/>
      <c r="D608" s="31">
        <v>42000</v>
      </c>
      <c r="E608" s="31">
        <v>0</v>
      </c>
      <c r="F608" s="31">
        <f>E608+'[2]ส.ค. 62'!F608</f>
        <v>38500</v>
      </c>
      <c r="G608" s="148" t="s">
        <v>108</v>
      </c>
      <c r="H608" s="149">
        <f t="shared" si="26"/>
        <v>-3500</v>
      </c>
    </row>
    <row r="609" spans="1:8" ht="21.75" x14ac:dyDescent="0.45">
      <c r="A609" s="150" t="s">
        <v>119</v>
      </c>
      <c r="B609" s="153" t="s">
        <v>214</v>
      </c>
      <c r="C609" s="154"/>
      <c r="D609" s="31">
        <v>433680</v>
      </c>
      <c r="E609" s="31">
        <v>0</v>
      </c>
      <c r="F609" s="31">
        <f>E609+'[2]ส.ค. 62'!F609</f>
        <v>396880</v>
      </c>
      <c r="G609" s="148" t="s">
        <v>108</v>
      </c>
      <c r="H609" s="149">
        <f t="shared" si="26"/>
        <v>-36800</v>
      </c>
    </row>
    <row r="610" spans="1:8" ht="21.75" x14ac:dyDescent="0.45">
      <c r="A610" s="150" t="s">
        <v>123</v>
      </c>
      <c r="B610" s="153" t="s">
        <v>133</v>
      </c>
      <c r="C610" s="179"/>
      <c r="D610" s="31">
        <v>120000</v>
      </c>
      <c r="E610" s="31">
        <v>0</v>
      </c>
      <c r="F610" s="31">
        <f>E610+'[2]ส.ค. 62'!F610</f>
        <v>110000</v>
      </c>
      <c r="G610" s="148" t="s">
        <v>108</v>
      </c>
      <c r="H610" s="149">
        <f t="shared" si="26"/>
        <v>-10000</v>
      </c>
    </row>
    <row r="611" spans="1:8" ht="21.75" x14ac:dyDescent="0.45">
      <c r="A611" s="150" t="s">
        <v>125</v>
      </c>
      <c r="B611" s="153" t="s">
        <v>134</v>
      </c>
      <c r="C611" s="154"/>
      <c r="D611" s="31">
        <v>44580</v>
      </c>
      <c r="E611" s="31">
        <v>0</v>
      </c>
      <c r="F611" s="31">
        <f>E611+'[2]ส.ค. 62'!F611</f>
        <v>41525</v>
      </c>
      <c r="G611" s="148" t="s">
        <v>108</v>
      </c>
      <c r="H611" s="149">
        <f t="shared" si="26"/>
        <v>-3055</v>
      </c>
    </row>
    <row r="612" spans="1:8" ht="21.75" x14ac:dyDescent="0.45">
      <c r="A612" s="161" t="s">
        <v>135</v>
      </c>
      <c r="B612" s="162"/>
      <c r="C612" s="162"/>
      <c r="D612" s="163">
        <f>SUM(D607:D611)</f>
        <v>1308840</v>
      </c>
      <c r="E612" s="163">
        <f>SUM(E607:E611)</f>
        <v>0</v>
      </c>
      <c r="F612" s="163">
        <f>SUM(F607:F611)</f>
        <v>1195315</v>
      </c>
      <c r="G612" s="164" t="s">
        <v>108</v>
      </c>
      <c r="H612" s="165">
        <f t="shared" si="26"/>
        <v>-113525</v>
      </c>
    </row>
    <row r="613" spans="1:8" ht="21.75" x14ac:dyDescent="0.45">
      <c r="A613" s="161" t="s">
        <v>215</v>
      </c>
      <c r="B613" s="162"/>
      <c r="C613" s="162"/>
      <c r="D613" s="163">
        <f>SUM(D607:D611)</f>
        <v>1308840</v>
      </c>
      <c r="E613" s="163">
        <f>E612</f>
        <v>0</v>
      </c>
      <c r="F613" s="163">
        <f>F612</f>
        <v>1195315</v>
      </c>
      <c r="G613" s="164" t="s">
        <v>108</v>
      </c>
      <c r="H613" s="165">
        <f t="shared" si="26"/>
        <v>-113525</v>
      </c>
    </row>
    <row r="614" spans="1:8" ht="21.75" x14ac:dyDescent="0.45">
      <c r="A614" s="185" t="s">
        <v>137</v>
      </c>
      <c r="B614" s="186"/>
      <c r="C614" s="187"/>
      <c r="D614" s="325">
        <f>D613</f>
        <v>1308840</v>
      </c>
      <c r="E614" s="325">
        <f>E613</f>
        <v>0</v>
      </c>
      <c r="F614" s="326">
        <f>F613</f>
        <v>1195315</v>
      </c>
      <c r="G614" s="190" t="s">
        <v>108</v>
      </c>
      <c r="H614" s="191">
        <f t="shared" si="26"/>
        <v>-113525</v>
      </c>
    </row>
    <row r="615" spans="1:8" ht="21.75" x14ac:dyDescent="0.45">
      <c r="A615" s="192" t="s">
        <v>138</v>
      </c>
      <c r="B615" s="193"/>
      <c r="C615" s="194"/>
      <c r="D615" s="195"/>
      <c r="E615" s="196"/>
      <c r="F615" s="195"/>
      <c r="G615" s="197"/>
      <c r="H615" s="198"/>
    </row>
    <row r="616" spans="1:8" ht="21.75" x14ac:dyDescent="0.45">
      <c r="A616" s="199" t="s">
        <v>139</v>
      </c>
      <c r="B616" s="200"/>
      <c r="C616" s="200"/>
      <c r="D616" s="21"/>
      <c r="E616" s="201"/>
      <c r="F616" s="22"/>
      <c r="G616" s="202"/>
      <c r="H616" s="22"/>
    </row>
    <row r="617" spans="1:8" ht="21.75" x14ac:dyDescent="0.45">
      <c r="A617" s="143" t="s">
        <v>140</v>
      </c>
      <c r="B617" s="144"/>
      <c r="C617" s="145"/>
      <c r="D617" s="203"/>
      <c r="E617" s="203"/>
      <c r="F617" s="147"/>
      <c r="G617" s="148"/>
      <c r="H617" s="149"/>
    </row>
    <row r="618" spans="1:8" ht="21.75" x14ac:dyDescent="0.45">
      <c r="A618" s="204" t="s">
        <v>147</v>
      </c>
      <c r="B618" s="205"/>
      <c r="C618" s="206"/>
      <c r="D618" s="207">
        <v>78000</v>
      </c>
      <c r="E618" s="207">
        <v>0</v>
      </c>
      <c r="F618" s="208">
        <f>E618+'[2]ส.ค. 62'!F618</f>
        <v>71500</v>
      </c>
      <c r="G618" s="209" t="s">
        <v>108</v>
      </c>
      <c r="H618" s="210">
        <f>F618-D618</f>
        <v>-6500</v>
      </c>
    </row>
    <row r="619" spans="1:8" ht="21.75" x14ac:dyDescent="0.45">
      <c r="A619" s="150"/>
      <c r="B619" s="212" t="s">
        <v>148</v>
      </c>
      <c r="C619" s="154"/>
      <c r="D619" s="203"/>
      <c r="E619" s="203"/>
      <c r="F619" s="208"/>
      <c r="G619" s="148"/>
      <c r="H619" s="149"/>
    </row>
    <row r="620" spans="1:8" ht="21.75" x14ac:dyDescent="0.45">
      <c r="A620" s="204" t="s">
        <v>149</v>
      </c>
      <c r="B620" s="205"/>
      <c r="C620" s="206"/>
      <c r="D620" s="207">
        <v>0</v>
      </c>
      <c r="E620" s="207">
        <v>0</v>
      </c>
      <c r="F620" s="208">
        <f>E620+'[2]ส.ค. 62'!F620</f>
        <v>0</v>
      </c>
      <c r="G620" s="209" t="s">
        <v>108</v>
      </c>
      <c r="H620" s="210">
        <f>F620-D620</f>
        <v>0</v>
      </c>
    </row>
    <row r="621" spans="1:8" ht="21.75" x14ac:dyDescent="0.45">
      <c r="A621" s="150"/>
      <c r="B621" s="212" t="s">
        <v>150</v>
      </c>
      <c r="C621" s="154"/>
      <c r="D621" s="203"/>
      <c r="E621" s="203"/>
      <c r="F621" s="208"/>
      <c r="G621" s="148"/>
      <c r="H621" s="149"/>
    </row>
    <row r="622" spans="1:8" ht="21.75" x14ac:dyDescent="0.45">
      <c r="A622" s="150"/>
      <c r="B622" s="212"/>
      <c r="C622" s="154"/>
      <c r="D622" s="203"/>
      <c r="E622" s="203"/>
      <c r="F622" s="31"/>
      <c r="G622" s="148"/>
      <c r="H622" s="149"/>
    </row>
    <row r="623" spans="1:8" ht="21.75" x14ac:dyDescent="0.45">
      <c r="A623" s="161" t="s">
        <v>151</v>
      </c>
      <c r="B623" s="162"/>
      <c r="C623" s="162"/>
      <c r="D623" s="163">
        <f>SUM(D618:D622)</f>
        <v>78000</v>
      </c>
      <c r="E623" s="163">
        <f>SUM(E618:E622)</f>
        <v>0</v>
      </c>
      <c r="F623" s="163">
        <f>SUM(F618:F622)</f>
        <v>71500</v>
      </c>
      <c r="G623" s="164" t="s">
        <v>108</v>
      </c>
      <c r="H623" s="165">
        <f>F623-D623</f>
        <v>-6500</v>
      </c>
    </row>
    <row r="624" spans="1:8" ht="21.75" x14ac:dyDescent="0.45">
      <c r="A624" s="166" t="s">
        <v>152</v>
      </c>
      <c r="B624" s="167"/>
      <c r="C624" s="168"/>
      <c r="D624" s="203"/>
      <c r="E624" s="203"/>
      <c r="F624" s="147"/>
      <c r="G624" s="159"/>
      <c r="H624" s="171"/>
    </row>
    <row r="625" spans="1:8" ht="21.75" x14ac:dyDescent="0.45">
      <c r="A625" s="222" t="s">
        <v>153</v>
      </c>
      <c r="B625" s="223"/>
      <c r="C625" s="224"/>
      <c r="D625" s="203"/>
      <c r="E625" s="203"/>
      <c r="F625" s="147"/>
      <c r="G625" s="148"/>
      <c r="H625" s="149"/>
    </row>
    <row r="626" spans="1:8" ht="21.75" x14ac:dyDescent="0.45">
      <c r="A626" s="225" t="s">
        <v>346</v>
      </c>
      <c r="B626" s="226"/>
      <c r="C626" s="227"/>
      <c r="D626" s="203">
        <v>20000</v>
      </c>
      <c r="E626" s="31"/>
      <c r="F626" s="31">
        <f>E626+'[2]ส.ค. 62'!F626</f>
        <v>800</v>
      </c>
      <c r="G626" s="148" t="s">
        <v>108</v>
      </c>
      <c r="H626" s="149">
        <f>F626-D626</f>
        <v>-19200</v>
      </c>
    </row>
    <row r="627" spans="1:8" ht="21.75" x14ac:dyDescent="0.45">
      <c r="A627" s="225" t="s">
        <v>347</v>
      </c>
      <c r="B627" s="226"/>
      <c r="C627" s="227"/>
      <c r="D627" s="203">
        <v>99600</v>
      </c>
      <c r="E627" s="31">
        <v>8300</v>
      </c>
      <c r="F627" s="31">
        <f>E627+'[2]ส.ค. 62'!F627</f>
        <v>58100</v>
      </c>
      <c r="G627" s="148" t="s">
        <v>108</v>
      </c>
      <c r="H627" s="149">
        <f>F627-D627</f>
        <v>-41500</v>
      </c>
    </row>
    <row r="628" spans="1:8" ht="21.75" x14ac:dyDescent="0.45">
      <c r="A628" s="225" t="s">
        <v>348</v>
      </c>
      <c r="B628" s="226"/>
      <c r="C628" s="227"/>
      <c r="D628" s="203">
        <v>99600</v>
      </c>
      <c r="E628" s="31"/>
      <c r="F628" s="31">
        <f>E628+'[2]ส.ค. 62'!F628</f>
        <v>58100</v>
      </c>
      <c r="G628" s="148" t="s">
        <v>108</v>
      </c>
      <c r="H628" s="149">
        <f>F628-D628</f>
        <v>-41500</v>
      </c>
    </row>
    <row r="629" spans="1:8" ht="21.75" x14ac:dyDescent="0.45">
      <c r="A629" s="225" t="s">
        <v>349</v>
      </c>
      <c r="B629" s="226"/>
      <c r="C629" s="227"/>
      <c r="D629" s="203">
        <v>200</v>
      </c>
      <c r="E629" s="31"/>
      <c r="F629" s="31">
        <f>E629+'[2]ส.ค. 62'!F629</f>
        <v>0</v>
      </c>
      <c r="G629" s="148" t="s">
        <v>108</v>
      </c>
      <c r="H629" s="149">
        <f>F629-D629</f>
        <v>-200</v>
      </c>
    </row>
    <row r="630" spans="1:8" ht="21.75" x14ac:dyDescent="0.45">
      <c r="A630" s="225" t="s">
        <v>350</v>
      </c>
      <c r="B630" s="226"/>
      <c r="C630" s="227"/>
      <c r="D630" s="203">
        <v>0</v>
      </c>
      <c r="E630" s="31"/>
      <c r="F630" s="31">
        <f>E630+'[2]ส.ค. 62'!F630</f>
        <v>0</v>
      </c>
      <c r="G630" s="148" t="s">
        <v>108</v>
      </c>
      <c r="H630" s="149">
        <f>F630-D630</f>
        <v>0</v>
      </c>
    </row>
    <row r="631" spans="1:8" ht="21.75" x14ac:dyDescent="0.45">
      <c r="A631" s="161" t="s">
        <v>21</v>
      </c>
      <c r="B631" s="162"/>
      <c r="C631" s="228"/>
      <c r="D631" s="163">
        <f>SUM(D626:D630)</f>
        <v>219400</v>
      </c>
      <c r="E631" s="163">
        <f>SUM(E626:E630)</f>
        <v>8300</v>
      </c>
      <c r="F631" s="163">
        <f>SUM(F626:F630)</f>
        <v>117000</v>
      </c>
      <c r="G631" s="229" t="str">
        <f>IF(F631&lt;C631,"+","-")</f>
        <v>-</v>
      </c>
      <c r="H631" s="230">
        <f>SUM(H626:H630)</f>
        <v>-102400</v>
      </c>
    </row>
    <row r="632" spans="1:8" ht="21.75" x14ac:dyDescent="0.45">
      <c r="A632" s="514" t="s">
        <v>162</v>
      </c>
      <c r="B632" s="515"/>
      <c r="C632" s="516"/>
      <c r="D632" s="448"/>
      <c r="E632" s="203"/>
      <c r="F632" s="147"/>
      <c r="G632" s="148"/>
      <c r="H632" s="149"/>
    </row>
    <row r="633" spans="1:8" ht="21.75" x14ac:dyDescent="0.45">
      <c r="A633" s="449" t="s">
        <v>219</v>
      </c>
      <c r="B633" s="450"/>
      <c r="C633" s="451"/>
      <c r="D633" s="237"/>
      <c r="E633" s="237"/>
      <c r="F633" s="238"/>
      <c r="G633" s="239"/>
      <c r="H633" s="240"/>
    </row>
    <row r="634" spans="1:8" ht="21.75" x14ac:dyDescent="0.45">
      <c r="A634" s="225" t="s">
        <v>163</v>
      </c>
      <c r="B634" s="226"/>
      <c r="C634" s="227"/>
      <c r="D634" s="237">
        <v>10000</v>
      </c>
      <c r="E634" s="237">
        <v>0</v>
      </c>
      <c r="F634" s="238">
        <f>E634+'[2]ส.ค. 62'!F634</f>
        <v>2800</v>
      </c>
      <c r="G634" s="239" t="s">
        <v>108</v>
      </c>
      <c r="H634" s="240">
        <f>F634-D634</f>
        <v>-7200</v>
      </c>
    </row>
    <row r="635" spans="1:8" ht="21.75" x14ac:dyDescent="0.45">
      <c r="A635" s="225"/>
      <c r="B635" s="226"/>
      <c r="C635" s="227"/>
      <c r="D635" s="237"/>
      <c r="E635" s="237"/>
      <c r="F635" s="238"/>
      <c r="G635" s="239"/>
      <c r="H635" s="240"/>
    </row>
    <row r="636" spans="1:8" ht="21.75" x14ac:dyDescent="0.45">
      <c r="A636" s="161" t="s">
        <v>21</v>
      </c>
      <c r="B636" s="162"/>
      <c r="C636" s="162"/>
      <c r="D636" s="163">
        <f>SUM(D634:D635)</f>
        <v>10000</v>
      </c>
      <c r="E636" s="163">
        <f>SUM(E634:E635)</f>
        <v>0</v>
      </c>
      <c r="F636" s="163">
        <f>SUM(F634:F635)</f>
        <v>2800</v>
      </c>
      <c r="G636" s="164" t="s">
        <v>108</v>
      </c>
      <c r="H636" s="165">
        <f>SUM(H634:H635)</f>
        <v>-7200</v>
      </c>
    </row>
    <row r="637" spans="1:8" ht="21.75" x14ac:dyDescent="0.45">
      <c r="A637" s="231" t="s">
        <v>169</v>
      </c>
      <c r="B637" s="232"/>
      <c r="C637" s="233"/>
      <c r="D637" s="203"/>
      <c r="E637" s="203"/>
      <c r="F637" s="147"/>
      <c r="G637" s="159"/>
      <c r="H637" s="171"/>
    </row>
    <row r="638" spans="1:8" ht="21.75" x14ac:dyDescent="0.45">
      <c r="A638" s="47" t="s">
        <v>170</v>
      </c>
      <c r="B638" s="75"/>
      <c r="C638" s="77"/>
      <c r="D638" s="203">
        <v>10000</v>
      </c>
      <c r="E638" s="203">
        <v>0</v>
      </c>
      <c r="F638" s="147">
        <f>E638+'[2]ส.ค. 62'!F638</f>
        <v>2750</v>
      </c>
      <c r="G638" s="148" t="s">
        <v>108</v>
      </c>
      <c r="H638" s="149">
        <f>F638-D638</f>
        <v>-7250</v>
      </c>
    </row>
    <row r="639" spans="1:8" ht="21.75" x14ac:dyDescent="0.45">
      <c r="A639" s="47" t="s">
        <v>351</v>
      </c>
      <c r="B639" s="75"/>
      <c r="C639" s="77"/>
      <c r="D639" s="203"/>
      <c r="E639" s="203"/>
      <c r="F639" s="147"/>
      <c r="G639" s="148"/>
      <c r="H639" s="149"/>
    </row>
    <row r="640" spans="1:8" ht="21.75" x14ac:dyDescent="0.45">
      <c r="A640" s="161" t="s">
        <v>21</v>
      </c>
      <c r="B640" s="162"/>
      <c r="C640" s="162"/>
      <c r="D640" s="163">
        <f>D638</f>
        <v>10000</v>
      </c>
      <c r="E640" s="163">
        <f>SUM(E638:E639)</f>
        <v>0</v>
      </c>
      <c r="F640" s="163">
        <f>SUM(F638:F639)</f>
        <v>2750</v>
      </c>
      <c r="G640" s="164" t="s">
        <v>108</v>
      </c>
      <c r="H640" s="165">
        <f>F640-D640</f>
        <v>-7250</v>
      </c>
    </row>
    <row r="641" spans="1:8" ht="21.75" x14ac:dyDescent="0.45">
      <c r="A641" s="161" t="s">
        <v>173</v>
      </c>
      <c r="B641" s="162"/>
      <c r="C641" s="162"/>
      <c r="D641" s="163">
        <f>D631+D636+D640</f>
        <v>239400</v>
      </c>
      <c r="E641" s="163">
        <f>E631+E636+E640</f>
        <v>8300</v>
      </c>
      <c r="F641" s="163">
        <f>F631+F636+F640</f>
        <v>122550</v>
      </c>
      <c r="G641" s="164" t="s">
        <v>108</v>
      </c>
      <c r="H641" s="165">
        <f>F641-D641</f>
        <v>-116850</v>
      </c>
    </row>
    <row r="642" spans="1:8" ht="21.75" x14ac:dyDescent="0.45">
      <c r="A642" s="166" t="s">
        <v>174</v>
      </c>
      <c r="B642" s="167"/>
      <c r="C642" s="168"/>
      <c r="D642" s="355"/>
      <c r="E642" s="355"/>
      <c r="F642" s="282"/>
      <c r="G642" s="285"/>
      <c r="H642" s="356"/>
    </row>
    <row r="643" spans="1:8" ht="21.75" x14ac:dyDescent="0.45">
      <c r="A643" s="150" t="s">
        <v>115</v>
      </c>
      <c r="B643" s="153" t="s">
        <v>224</v>
      </c>
      <c r="C643" s="179"/>
      <c r="D643" s="31">
        <v>10000</v>
      </c>
      <c r="E643" s="31"/>
      <c r="F643" s="147">
        <f>E643+'[2]ส.ค. 62'!F643</f>
        <v>9905</v>
      </c>
      <c r="G643" s="148" t="s">
        <v>108</v>
      </c>
      <c r="H643" s="149">
        <f t="shared" ref="H643:H648" si="27">F643-D643</f>
        <v>-95</v>
      </c>
    </row>
    <row r="644" spans="1:8" ht="21.75" x14ac:dyDescent="0.45">
      <c r="A644" s="150" t="s">
        <v>117</v>
      </c>
      <c r="B644" s="153" t="s">
        <v>352</v>
      </c>
      <c r="C644" s="179"/>
      <c r="D644" s="31">
        <v>77900</v>
      </c>
      <c r="E644" s="31">
        <v>0</v>
      </c>
      <c r="F644" s="147">
        <f>E644+'[2]ส.ค. 62'!F644</f>
        <v>57330</v>
      </c>
      <c r="G644" s="148" t="s">
        <v>108</v>
      </c>
      <c r="H644" s="149">
        <f t="shared" si="27"/>
        <v>-20570</v>
      </c>
    </row>
    <row r="645" spans="1:8" ht="21.75" x14ac:dyDescent="0.45">
      <c r="A645" s="150" t="s">
        <v>119</v>
      </c>
      <c r="B645" s="153" t="s">
        <v>243</v>
      </c>
      <c r="C645" s="398"/>
      <c r="D645" s="31">
        <v>12100</v>
      </c>
      <c r="E645" s="31"/>
      <c r="F645" s="147">
        <f>E645+'[2]ส.ค. 62'!F645</f>
        <v>11925</v>
      </c>
      <c r="G645" s="148" t="s">
        <v>108</v>
      </c>
      <c r="H645" s="149">
        <f t="shared" si="27"/>
        <v>-175</v>
      </c>
    </row>
    <row r="646" spans="1:8" ht="21.75" x14ac:dyDescent="0.45">
      <c r="A646" s="262" t="s">
        <v>181</v>
      </c>
      <c r="B646" s="263"/>
      <c r="C646" s="263"/>
      <c r="D646" s="265">
        <f>SUM(D643:D645)</f>
        <v>100000</v>
      </c>
      <c r="E646" s="265">
        <f>SUM(E643:E645)</f>
        <v>0</v>
      </c>
      <c r="F646" s="265">
        <f>SUM(F643:F645)</f>
        <v>79160</v>
      </c>
      <c r="G646" s="275" t="s">
        <v>108</v>
      </c>
      <c r="H646" s="267">
        <f t="shared" si="27"/>
        <v>-20840</v>
      </c>
    </row>
    <row r="647" spans="1:8" ht="21.75" x14ac:dyDescent="0.45">
      <c r="A647" s="276" t="s">
        <v>189</v>
      </c>
      <c r="B647" s="277"/>
      <c r="C647" s="278"/>
      <c r="D647" s="279">
        <f>D623+D641+D646</f>
        <v>417400</v>
      </c>
      <c r="E647" s="279">
        <f>E623+E641+E646</f>
        <v>8300</v>
      </c>
      <c r="F647" s="279">
        <f>F623+F641+F646</f>
        <v>273210</v>
      </c>
      <c r="G647" s="301" t="str">
        <f>IF(F647&lt;C647,"+","-")</f>
        <v>-</v>
      </c>
      <c r="H647" s="281">
        <f t="shared" si="27"/>
        <v>-144190</v>
      </c>
    </row>
    <row r="648" spans="1:8" ht="21.75" x14ac:dyDescent="0.45">
      <c r="A648" s="121" t="s">
        <v>353</v>
      </c>
      <c r="B648" s="122"/>
      <c r="C648" s="122"/>
      <c r="D648" s="318">
        <f>D614+D647</f>
        <v>1726240</v>
      </c>
      <c r="E648" s="318">
        <f>E614+E647</f>
        <v>8300</v>
      </c>
      <c r="F648" s="318">
        <f>F614+F647</f>
        <v>1468525</v>
      </c>
      <c r="G648" s="319" t="s">
        <v>108</v>
      </c>
      <c r="H648" s="320">
        <f t="shared" si="27"/>
        <v>-257715</v>
      </c>
    </row>
    <row r="649" spans="1:8" ht="21.75" x14ac:dyDescent="0.45">
      <c r="A649" s="517" t="s">
        <v>354</v>
      </c>
      <c r="B649" s="518"/>
      <c r="C649" s="519"/>
      <c r="D649" s="520"/>
      <c r="E649" s="520"/>
      <c r="F649" s="520"/>
      <c r="G649" s="521"/>
      <c r="H649" s="522"/>
    </row>
    <row r="650" spans="1:8" ht="21.75" x14ac:dyDescent="0.45">
      <c r="A650" s="192" t="s">
        <v>138</v>
      </c>
      <c r="B650" s="193"/>
      <c r="C650" s="194"/>
      <c r="D650" s="523"/>
      <c r="E650" s="523"/>
      <c r="F650" s="523"/>
      <c r="G650" s="177"/>
      <c r="H650" s="524"/>
    </row>
    <row r="651" spans="1:8" ht="21.75" x14ac:dyDescent="0.45">
      <c r="A651" s="166" t="s">
        <v>152</v>
      </c>
      <c r="B651" s="167"/>
      <c r="C651" s="168"/>
      <c r="D651" s="203"/>
      <c r="E651" s="203"/>
      <c r="F651" s="147"/>
      <c r="G651" s="159"/>
      <c r="H651" s="171"/>
    </row>
    <row r="652" spans="1:8" ht="21.75" x14ac:dyDescent="0.45">
      <c r="A652" s="525" t="s">
        <v>153</v>
      </c>
      <c r="B652" s="465"/>
      <c r="C652" s="466"/>
      <c r="D652" s="203"/>
      <c r="E652" s="203"/>
      <c r="F652" s="147"/>
      <c r="G652" s="148"/>
      <c r="H652" s="149"/>
    </row>
    <row r="653" spans="1:8" ht="21.75" x14ac:dyDescent="0.45">
      <c r="A653" s="341"/>
      <c r="B653" s="75" t="s">
        <v>355</v>
      </c>
      <c r="C653" s="77"/>
      <c r="D653" s="203">
        <v>100000</v>
      </c>
      <c r="E653" s="203">
        <v>0</v>
      </c>
      <c r="F653" s="31">
        <f>E653+'[2]ส.ค. 62'!F653</f>
        <v>81000</v>
      </c>
      <c r="G653" s="155" t="s">
        <v>108</v>
      </c>
      <c r="H653" s="149">
        <f>F653-D653</f>
        <v>-19000</v>
      </c>
    </row>
    <row r="654" spans="1:8" ht="21.75" x14ac:dyDescent="0.45">
      <c r="A654" s="341"/>
      <c r="B654" s="75" t="s">
        <v>356</v>
      </c>
      <c r="C654" s="77"/>
      <c r="D654" s="203">
        <v>100000</v>
      </c>
      <c r="E654" s="203">
        <v>0</v>
      </c>
      <c r="F654" s="31">
        <f>E654+'[2]ส.ค. 62'!F654</f>
        <v>32000</v>
      </c>
      <c r="G654" s="155" t="s">
        <v>108</v>
      </c>
      <c r="H654" s="149">
        <f>F654-D654</f>
        <v>-68000</v>
      </c>
    </row>
    <row r="655" spans="1:8" ht="21.75" x14ac:dyDescent="0.45">
      <c r="A655" s="262" t="s">
        <v>21</v>
      </c>
      <c r="B655" s="263"/>
      <c r="C655" s="263"/>
      <c r="D655" s="265">
        <f>SUM(D653:D654)</f>
        <v>200000</v>
      </c>
      <c r="E655" s="265">
        <f>SUM(E653:E654)</f>
        <v>0</v>
      </c>
      <c r="F655" s="265">
        <f>SUM(F653:F654)</f>
        <v>113000</v>
      </c>
      <c r="G655" s="275" t="s">
        <v>108</v>
      </c>
      <c r="H655" s="267">
        <f>F655-D655</f>
        <v>-87000</v>
      </c>
    </row>
    <row r="656" spans="1:8" ht="21.75" x14ac:dyDescent="0.45">
      <c r="A656" s="262" t="s">
        <v>173</v>
      </c>
      <c r="B656" s="263"/>
      <c r="C656" s="263"/>
      <c r="D656" s="265">
        <f>D655</f>
        <v>200000</v>
      </c>
      <c r="E656" s="265">
        <f>E655</f>
        <v>0</v>
      </c>
      <c r="F656" s="265">
        <f>F655</f>
        <v>113000</v>
      </c>
      <c r="G656" s="275" t="s">
        <v>108</v>
      </c>
      <c r="H656" s="267">
        <f>F656-D656</f>
        <v>-87000</v>
      </c>
    </row>
    <row r="657" spans="1:8" ht="21.75" x14ac:dyDescent="0.45">
      <c r="A657" s="166" t="s">
        <v>291</v>
      </c>
      <c r="B657" s="167"/>
      <c r="C657" s="168"/>
      <c r="D657" s="355"/>
      <c r="E657" s="355"/>
      <c r="F657" s="282"/>
      <c r="G657" s="285"/>
      <c r="H657" s="356"/>
    </row>
    <row r="658" spans="1:8" ht="21.75" x14ac:dyDescent="0.45">
      <c r="A658" s="47" t="s">
        <v>357</v>
      </c>
      <c r="B658" s="75"/>
      <c r="C658" s="77"/>
      <c r="D658" s="31">
        <v>130000</v>
      </c>
      <c r="E658" s="31">
        <v>0</v>
      </c>
      <c r="F658" s="147">
        <f>E658+'[2]ส.ค. 62'!F658</f>
        <v>122405</v>
      </c>
      <c r="G658" s="148" t="s">
        <v>108</v>
      </c>
      <c r="H658" s="149">
        <f>F658-D658</f>
        <v>-7595</v>
      </c>
    </row>
    <row r="659" spans="1:8" ht="21.75" x14ac:dyDescent="0.45">
      <c r="A659" s="262" t="s">
        <v>21</v>
      </c>
      <c r="B659" s="263"/>
      <c r="C659" s="263"/>
      <c r="D659" s="265">
        <f t="shared" ref="D659:F660" si="28">D658</f>
        <v>130000</v>
      </c>
      <c r="E659" s="265">
        <f t="shared" si="28"/>
        <v>0</v>
      </c>
      <c r="F659" s="265">
        <f t="shared" si="28"/>
        <v>122405</v>
      </c>
      <c r="G659" s="275" t="s">
        <v>108</v>
      </c>
      <c r="H659" s="267">
        <f>F659-D659</f>
        <v>-7595</v>
      </c>
    </row>
    <row r="660" spans="1:8" ht="21.75" x14ac:dyDescent="0.45">
      <c r="A660" s="262" t="s">
        <v>181</v>
      </c>
      <c r="B660" s="263"/>
      <c r="C660" s="263"/>
      <c r="D660" s="265">
        <f t="shared" si="28"/>
        <v>130000</v>
      </c>
      <c r="E660" s="265">
        <f t="shared" si="28"/>
        <v>0</v>
      </c>
      <c r="F660" s="265">
        <f t="shared" si="28"/>
        <v>122405</v>
      </c>
      <c r="G660" s="275" t="s">
        <v>108</v>
      </c>
      <c r="H660" s="267">
        <f>F660-D660</f>
        <v>-7595</v>
      </c>
    </row>
    <row r="661" spans="1:8" ht="21.75" x14ac:dyDescent="0.45">
      <c r="A661" s="399" t="s">
        <v>189</v>
      </c>
      <c r="B661" s="400"/>
      <c r="C661" s="401"/>
      <c r="D661" s="461">
        <f>D656+D660</f>
        <v>330000</v>
      </c>
      <c r="E661" s="461">
        <f>E655+E660</f>
        <v>0</v>
      </c>
      <c r="F661" s="461">
        <f>F656+F660</f>
        <v>235405</v>
      </c>
      <c r="G661" s="403" t="s">
        <v>108</v>
      </c>
      <c r="H661" s="404">
        <f>F661-D661</f>
        <v>-94595</v>
      </c>
    </row>
    <row r="662" spans="1:8" ht="21.75" x14ac:dyDescent="0.45">
      <c r="A662" s="133" t="s">
        <v>190</v>
      </c>
      <c r="B662" s="134"/>
      <c r="C662" s="135"/>
      <c r="D662" s="282"/>
      <c r="E662" s="282"/>
      <c r="F662" s="282"/>
      <c r="G662" s="283"/>
      <c r="H662" s="284"/>
    </row>
    <row r="663" spans="1:8" ht="21.75" x14ac:dyDescent="0.45">
      <c r="A663" s="166" t="s">
        <v>358</v>
      </c>
      <c r="B663" s="167"/>
      <c r="C663" s="168"/>
      <c r="D663" s="282"/>
      <c r="E663" s="282"/>
      <c r="F663" s="282"/>
      <c r="G663" s="285"/>
      <c r="H663" s="284"/>
    </row>
    <row r="664" spans="1:8" ht="21.75" x14ac:dyDescent="0.45">
      <c r="A664" s="286" t="s">
        <v>230</v>
      </c>
      <c r="B664" s="287"/>
      <c r="C664" s="288"/>
      <c r="D664" s="208"/>
      <c r="E664" s="208"/>
      <c r="F664" s="289"/>
      <c r="G664" s="209"/>
      <c r="H664" s="210"/>
    </row>
    <row r="665" spans="1:8" ht="21.75" x14ac:dyDescent="0.45">
      <c r="A665" s="298">
        <v>1</v>
      </c>
      <c r="B665" s="526" t="s">
        <v>359</v>
      </c>
      <c r="C665" s="300"/>
      <c r="D665" s="26">
        <v>189700</v>
      </c>
      <c r="E665" s="26">
        <v>0</v>
      </c>
      <c r="F665" s="293">
        <f>E665+'[2]ส.ค. 62'!F665</f>
        <v>0</v>
      </c>
      <c r="G665" s="216" t="s">
        <v>108</v>
      </c>
      <c r="H665" s="274">
        <f t="shared" ref="H665:H674" si="29">F665-D665</f>
        <v>-189700</v>
      </c>
    </row>
    <row r="666" spans="1:8" ht="21.75" x14ac:dyDescent="0.45">
      <c r="A666" s="298">
        <v>2</v>
      </c>
      <c r="B666" s="527" t="s">
        <v>360</v>
      </c>
      <c r="C666" s="528"/>
      <c r="D666" s="26">
        <v>193000</v>
      </c>
      <c r="E666" s="26">
        <v>0</v>
      </c>
      <c r="F666" s="293">
        <f>E666+'[2]ส.ค. 62'!F666</f>
        <v>192000</v>
      </c>
      <c r="G666" s="216" t="s">
        <v>108</v>
      </c>
      <c r="H666" s="274">
        <f t="shared" si="29"/>
        <v>-1000</v>
      </c>
    </row>
    <row r="667" spans="1:8" ht="21.75" x14ac:dyDescent="0.45">
      <c r="A667" s="298">
        <v>3</v>
      </c>
      <c r="B667" s="529" t="s">
        <v>361</v>
      </c>
      <c r="C667" s="530"/>
      <c r="D667" s="26">
        <v>70000</v>
      </c>
      <c r="E667" s="26">
        <v>0</v>
      </c>
      <c r="F667" s="293">
        <f>E667+'[2]ส.ค. 62'!F667</f>
        <v>69500</v>
      </c>
      <c r="G667" s="216" t="s">
        <v>108</v>
      </c>
      <c r="H667" s="274">
        <f t="shared" si="29"/>
        <v>-500</v>
      </c>
    </row>
    <row r="668" spans="1:8" ht="21.75" x14ac:dyDescent="0.45">
      <c r="A668" s="298">
        <v>4</v>
      </c>
      <c r="B668" s="529" t="s">
        <v>362</v>
      </c>
      <c r="C668" s="530"/>
      <c r="D668" s="26">
        <v>142700</v>
      </c>
      <c r="E668" s="26">
        <v>0</v>
      </c>
      <c r="F668" s="293">
        <f>E668+'[2]ส.ค. 62'!F668</f>
        <v>0</v>
      </c>
      <c r="G668" s="216" t="s">
        <v>108</v>
      </c>
      <c r="H668" s="274">
        <f t="shared" si="29"/>
        <v>-142700</v>
      </c>
    </row>
    <row r="669" spans="1:8" ht="21.75" x14ac:dyDescent="0.45">
      <c r="A669" s="298">
        <v>5</v>
      </c>
      <c r="B669" s="529" t="s">
        <v>363</v>
      </c>
      <c r="C669" s="530"/>
      <c r="D669" s="26">
        <v>198300</v>
      </c>
      <c r="E669" s="26">
        <v>0</v>
      </c>
      <c r="F669" s="293">
        <f>E669+'[2]ส.ค. 62'!F669</f>
        <v>195000</v>
      </c>
      <c r="G669" s="216" t="s">
        <v>108</v>
      </c>
      <c r="H669" s="274">
        <f t="shared" si="29"/>
        <v>-3300</v>
      </c>
    </row>
    <row r="670" spans="1:8" ht="21.75" x14ac:dyDescent="0.45">
      <c r="A670" s="298" t="s">
        <v>364</v>
      </c>
      <c r="B670" s="529" t="s">
        <v>365</v>
      </c>
      <c r="C670" s="530"/>
      <c r="D670" s="26">
        <v>151000</v>
      </c>
      <c r="E670" s="26">
        <v>0</v>
      </c>
      <c r="F670" s="293">
        <f>E670+'[2]ส.ค. 62'!F670</f>
        <v>0</v>
      </c>
      <c r="G670" s="216" t="s">
        <v>108</v>
      </c>
      <c r="H670" s="274">
        <f t="shared" si="29"/>
        <v>-151000</v>
      </c>
    </row>
    <row r="671" spans="1:8" ht="21.75" x14ac:dyDescent="0.45">
      <c r="A671" s="298">
        <v>7</v>
      </c>
      <c r="B671" s="529" t="s">
        <v>366</v>
      </c>
      <c r="C671" s="530"/>
      <c r="D671" s="26">
        <v>99400</v>
      </c>
      <c r="E671" s="26">
        <v>0</v>
      </c>
      <c r="F671" s="293">
        <f>E671+'[2]ส.ค. 62'!F671</f>
        <v>0</v>
      </c>
      <c r="G671" s="216" t="s">
        <v>108</v>
      </c>
      <c r="H671" s="274">
        <f t="shared" si="29"/>
        <v>-99400</v>
      </c>
    </row>
    <row r="672" spans="1:8" ht="21.75" x14ac:dyDescent="0.45">
      <c r="A672" s="298">
        <v>8</v>
      </c>
      <c r="B672" s="529" t="s">
        <v>367</v>
      </c>
      <c r="C672" s="530"/>
      <c r="D672" s="26">
        <v>100000</v>
      </c>
      <c r="E672" s="26">
        <v>0</v>
      </c>
      <c r="F672" s="293">
        <f>E672+'[2]ส.ค. 62'!F672</f>
        <v>0</v>
      </c>
      <c r="G672" s="216" t="s">
        <v>108</v>
      </c>
      <c r="H672" s="274">
        <f t="shared" si="29"/>
        <v>-100000</v>
      </c>
    </row>
    <row r="673" spans="1:8" ht="21.75" x14ac:dyDescent="0.45">
      <c r="A673" s="298">
        <v>9</v>
      </c>
      <c r="B673" s="529" t="s">
        <v>368</v>
      </c>
      <c r="C673" s="530"/>
      <c r="D673" s="26">
        <v>59800</v>
      </c>
      <c r="E673" s="26">
        <v>0</v>
      </c>
      <c r="F673" s="293">
        <f>E673+'[2]ส.ค. 62'!F673</f>
        <v>59800</v>
      </c>
      <c r="G673" s="216" t="s">
        <v>108</v>
      </c>
      <c r="H673" s="274">
        <f t="shared" si="29"/>
        <v>0</v>
      </c>
    </row>
    <row r="674" spans="1:8" ht="21.75" x14ac:dyDescent="0.45">
      <c r="A674" s="298">
        <v>10</v>
      </c>
      <c r="B674" s="529" t="s">
        <v>369</v>
      </c>
      <c r="C674" s="530"/>
      <c r="D674" s="26">
        <v>199000</v>
      </c>
      <c r="E674" s="26">
        <v>0</v>
      </c>
      <c r="F674" s="293">
        <f>E674+'[2]ส.ค. 62'!F674</f>
        <v>185000</v>
      </c>
      <c r="G674" s="216" t="s">
        <v>108</v>
      </c>
      <c r="H674" s="274">
        <f t="shared" si="29"/>
        <v>-14000</v>
      </c>
    </row>
    <row r="675" spans="1:8" ht="21.75" x14ac:dyDescent="0.45">
      <c r="A675" s="298"/>
      <c r="B675" s="529"/>
      <c r="C675" s="530"/>
      <c r="D675" s="26"/>
      <c r="E675" s="26"/>
      <c r="F675" s="293"/>
      <c r="G675" s="148"/>
      <c r="H675" s="274"/>
    </row>
    <row r="676" spans="1:8" ht="21.75" x14ac:dyDescent="0.45">
      <c r="A676" s="262" t="s">
        <v>259</v>
      </c>
      <c r="B676" s="263"/>
      <c r="C676" s="263"/>
      <c r="D676" s="265">
        <f>SUM(D665:D675)</f>
        <v>1402900</v>
      </c>
      <c r="E676" s="265">
        <f>SUM(E665:E675)</f>
        <v>0</v>
      </c>
      <c r="F676" s="265">
        <f>SUM(F665:F675)</f>
        <v>701300</v>
      </c>
      <c r="G676" s="275" t="s">
        <v>108</v>
      </c>
      <c r="H676" s="267">
        <f>F676-D676</f>
        <v>-701600</v>
      </c>
    </row>
    <row r="677" spans="1:8" ht="21.75" x14ac:dyDescent="0.45">
      <c r="A677" s="399" t="s">
        <v>203</v>
      </c>
      <c r="B677" s="400"/>
      <c r="C677" s="401"/>
      <c r="D677" s="461">
        <f>D676</f>
        <v>1402900</v>
      </c>
      <c r="E677" s="461">
        <f>E676</f>
        <v>0</v>
      </c>
      <c r="F677" s="461">
        <f>F676</f>
        <v>701300</v>
      </c>
      <c r="G677" s="403" t="s">
        <v>108</v>
      </c>
      <c r="H677" s="404">
        <f>F677-D677</f>
        <v>-701600</v>
      </c>
    </row>
    <row r="678" spans="1:8" ht="21.75" x14ac:dyDescent="0.45">
      <c r="A678" s="302" t="s">
        <v>205</v>
      </c>
      <c r="B678" s="303"/>
      <c r="C678" s="303"/>
      <c r="D678" s="31"/>
      <c r="E678" s="31"/>
      <c r="F678" s="31"/>
      <c r="G678" s="64"/>
      <c r="H678" s="31"/>
    </row>
    <row r="679" spans="1:8" ht="21.75" x14ac:dyDescent="0.45">
      <c r="A679" s="304" t="s">
        <v>278</v>
      </c>
      <c r="B679" s="305"/>
      <c r="C679" s="306"/>
      <c r="D679" s="31"/>
      <c r="E679" s="31"/>
      <c r="F679" s="31"/>
      <c r="G679" s="64"/>
      <c r="H679" s="31"/>
    </row>
    <row r="680" spans="1:8" ht="21.75" x14ac:dyDescent="0.45">
      <c r="A680" s="256" t="s">
        <v>115</v>
      </c>
      <c r="B680" s="531" t="s">
        <v>370</v>
      </c>
      <c r="C680" s="532"/>
      <c r="D680" s="78">
        <v>200000</v>
      </c>
      <c r="E680" s="78">
        <v>0</v>
      </c>
      <c r="F680" s="147">
        <f>E680+'[2]ส.ค. 62'!F680</f>
        <v>0</v>
      </c>
      <c r="G680" s="148" t="s">
        <v>108</v>
      </c>
      <c r="H680" s="149">
        <f t="shared" ref="H680:H693" si="30">F680-D680</f>
        <v>-200000</v>
      </c>
    </row>
    <row r="681" spans="1:8" ht="21.75" x14ac:dyDescent="0.45">
      <c r="A681" s="256" t="s">
        <v>117</v>
      </c>
      <c r="B681" s="531" t="s">
        <v>371</v>
      </c>
      <c r="C681" s="532"/>
      <c r="D681" s="78">
        <v>100000</v>
      </c>
      <c r="E681" s="78">
        <v>0</v>
      </c>
      <c r="F681" s="147">
        <f>E681+'[2]ส.ค. 62'!F681</f>
        <v>0</v>
      </c>
      <c r="G681" s="148" t="s">
        <v>108</v>
      </c>
      <c r="H681" s="149">
        <f t="shared" si="30"/>
        <v>-100000</v>
      </c>
    </row>
    <row r="682" spans="1:8" ht="21.75" x14ac:dyDescent="0.45">
      <c r="A682" s="298" t="s">
        <v>119</v>
      </c>
      <c r="B682" s="533" t="s">
        <v>372</v>
      </c>
      <c r="C682" s="534"/>
      <c r="D682" s="456">
        <v>51000</v>
      </c>
      <c r="E682" s="456">
        <v>0</v>
      </c>
      <c r="F682" s="147">
        <f>E682+'[2]ส.ค. 62'!F682</f>
        <v>0</v>
      </c>
      <c r="G682" s="148" t="s">
        <v>108</v>
      </c>
      <c r="H682" s="274">
        <f t="shared" si="30"/>
        <v>-51000</v>
      </c>
    </row>
    <row r="683" spans="1:8" ht="21.75" x14ac:dyDescent="0.45">
      <c r="A683" s="535"/>
      <c r="B683" s="536" t="s">
        <v>373</v>
      </c>
      <c r="C683" s="537"/>
      <c r="D683" s="152"/>
      <c r="E683" s="152"/>
      <c r="F683" s="385"/>
      <c r="G683" s="538"/>
      <c r="H683" s="171"/>
    </row>
    <row r="684" spans="1:8" ht="21.75" x14ac:dyDescent="0.45">
      <c r="A684" s="298" t="s">
        <v>121</v>
      </c>
      <c r="B684" s="533" t="s">
        <v>374</v>
      </c>
      <c r="C684" s="534"/>
      <c r="D684" s="456">
        <v>50000</v>
      </c>
      <c r="E684" s="456">
        <v>0</v>
      </c>
      <c r="F684" s="293">
        <f>E684+'[2]ส.ค. 62'!F684</f>
        <v>0</v>
      </c>
      <c r="G684" s="148" t="s">
        <v>108</v>
      </c>
      <c r="H684" s="274">
        <f t="shared" ref="H684" si="31">F684-D684</f>
        <v>-50000</v>
      </c>
    </row>
    <row r="685" spans="1:8" ht="21.75" x14ac:dyDescent="0.45">
      <c r="A685" s="535"/>
      <c r="B685" s="536" t="s">
        <v>375</v>
      </c>
      <c r="C685" s="537"/>
      <c r="D685" s="152"/>
      <c r="E685" s="152"/>
      <c r="F685" s="385">
        <f>E685+'[2]ก.ค. 62'!F685</f>
        <v>0</v>
      </c>
      <c r="G685" s="538"/>
      <c r="H685" s="171"/>
    </row>
    <row r="686" spans="1:8" ht="21.75" x14ac:dyDescent="0.45">
      <c r="A686" s="298" t="s">
        <v>123</v>
      </c>
      <c r="B686" s="533" t="s">
        <v>376</v>
      </c>
      <c r="C686" s="534"/>
      <c r="D686" s="456">
        <v>130000</v>
      </c>
      <c r="E686" s="456">
        <v>0</v>
      </c>
      <c r="F686" s="293">
        <f>E686+'[2]ส.ค. 62'!F686</f>
        <v>0</v>
      </c>
      <c r="G686" s="148" t="s">
        <v>108</v>
      </c>
      <c r="H686" s="274">
        <f t="shared" ref="H686" si="32">F686-D686</f>
        <v>-130000</v>
      </c>
    </row>
    <row r="687" spans="1:8" ht="21.75" x14ac:dyDescent="0.45">
      <c r="A687" s="535"/>
      <c r="B687" s="536" t="s">
        <v>377</v>
      </c>
      <c r="C687" s="537"/>
      <c r="D687" s="152"/>
      <c r="E687" s="152"/>
      <c r="F687" s="385">
        <f>E687+'[2]ก.ค. 62'!F687</f>
        <v>0</v>
      </c>
      <c r="G687" s="538"/>
      <c r="H687" s="171"/>
    </row>
    <row r="688" spans="1:8" ht="21.75" x14ac:dyDescent="0.45">
      <c r="A688" s="298" t="s">
        <v>125</v>
      </c>
      <c r="B688" s="539" t="s">
        <v>378</v>
      </c>
      <c r="C688" s="540"/>
      <c r="D688" s="158">
        <v>40000</v>
      </c>
      <c r="E688" s="158">
        <v>0</v>
      </c>
      <c r="F688" s="293">
        <f>E688+'[2]ส.ค. 62'!F688</f>
        <v>0</v>
      </c>
      <c r="G688" s="159" t="s">
        <v>108</v>
      </c>
      <c r="H688" s="160">
        <f t="shared" ref="H688" si="33">F688-D688</f>
        <v>-40000</v>
      </c>
    </row>
    <row r="689" spans="1:8" ht="21.75" x14ac:dyDescent="0.45">
      <c r="A689" s="535"/>
      <c r="B689" s="541" t="s">
        <v>379</v>
      </c>
      <c r="C689" s="542"/>
      <c r="D689" s="543"/>
      <c r="E689" s="543"/>
      <c r="F689" s="544"/>
      <c r="G689" s="545"/>
      <c r="H689" s="546"/>
    </row>
    <row r="690" spans="1:8" ht="21.75" x14ac:dyDescent="0.45">
      <c r="A690" s="547" t="s">
        <v>209</v>
      </c>
      <c r="B690" s="548"/>
      <c r="C690" s="548"/>
      <c r="D690" s="549">
        <f>SUM(D680:D689)</f>
        <v>571000</v>
      </c>
      <c r="E690" s="549">
        <f>SUM(E680:E689)</f>
        <v>0</v>
      </c>
      <c r="F690" s="314">
        <f>SUM(F680:F689)</f>
        <v>0</v>
      </c>
      <c r="G690" s="275" t="s">
        <v>108</v>
      </c>
      <c r="H690" s="267">
        <f t="shared" si="30"/>
        <v>-571000</v>
      </c>
    </row>
    <row r="691" spans="1:8" ht="21.75" x14ac:dyDescent="0.45">
      <c r="A691" s="276" t="s">
        <v>210</v>
      </c>
      <c r="B691" s="277"/>
      <c r="C691" s="278"/>
      <c r="D691" s="315">
        <f>D690</f>
        <v>571000</v>
      </c>
      <c r="E691" s="315">
        <f>E690</f>
        <v>0</v>
      </c>
      <c r="F691" s="316">
        <f>F690</f>
        <v>0</v>
      </c>
      <c r="G691" s="317" t="s">
        <v>108</v>
      </c>
      <c r="H691" s="281">
        <f t="shared" si="30"/>
        <v>-571000</v>
      </c>
    </row>
    <row r="692" spans="1:8" ht="21.75" x14ac:dyDescent="0.45">
      <c r="A692" s="121" t="s">
        <v>380</v>
      </c>
      <c r="B692" s="122"/>
      <c r="C692" s="123"/>
      <c r="D692" s="318">
        <f>D661+D677+D691</f>
        <v>2303900</v>
      </c>
      <c r="E692" s="318">
        <f>E661+E677</f>
        <v>0</v>
      </c>
      <c r="F692" s="318">
        <f>F661+F677+F691</f>
        <v>936705</v>
      </c>
      <c r="G692" s="319" t="s">
        <v>108</v>
      </c>
      <c r="H692" s="320">
        <f t="shared" si="30"/>
        <v>-1367195</v>
      </c>
    </row>
    <row r="693" spans="1:8" ht="21.75" x14ac:dyDescent="0.45">
      <c r="A693" s="121" t="s">
        <v>381</v>
      </c>
      <c r="B693" s="122"/>
      <c r="C693" s="123"/>
      <c r="D693" s="318">
        <f>D648+D692</f>
        <v>4030140</v>
      </c>
      <c r="E693" s="318">
        <f>E648+E692</f>
        <v>8300</v>
      </c>
      <c r="F693" s="318">
        <f>F648+F692</f>
        <v>2405230</v>
      </c>
      <c r="G693" s="319" t="s">
        <v>108</v>
      </c>
      <c r="H693" s="320">
        <f t="shared" si="30"/>
        <v>-1624910</v>
      </c>
    </row>
    <row r="694" spans="1:8" ht="21.75" x14ac:dyDescent="0.45">
      <c r="A694" s="432"/>
      <c r="B694" s="432"/>
      <c r="C694" s="432"/>
      <c r="D694" s="433"/>
      <c r="E694" s="433"/>
      <c r="F694" s="433"/>
      <c r="G694" s="434"/>
      <c r="H694" s="435"/>
    </row>
    <row r="695" spans="1:8" ht="21.75" x14ac:dyDescent="0.45">
      <c r="A695" s="432"/>
      <c r="B695" s="432"/>
      <c r="C695" s="432"/>
      <c r="D695" s="433"/>
      <c r="E695" s="433"/>
      <c r="F695" s="433"/>
      <c r="G695" s="434"/>
      <c r="H695" s="435"/>
    </row>
    <row r="696" spans="1:8" ht="21.75" x14ac:dyDescent="0.45">
      <c r="A696" s="432"/>
      <c r="B696" s="432"/>
      <c r="C696" s="432"/>
      <c r="D696" s="433"/>
      <c r="E696" s="433"/>
      <c r="F696" s="433"/>
      <c r="G696" s="434"/>
      <c r="H696" s="435"/>
    </row>
    <row r="697" spans="1:8" ht="21.75" x14ac:dyDescent="0.45">
      <c r="A697" s="432"/>
      <c r="B697" s="432"/>
      <c r="C697" s="432"/>
      <c r="D697" s="433"/>
      <c r="E697" s="433"/>
      <c r="F697" s="433"/>
      <c r="G697" s="434"/>
      <c r="H697" s="435"/>
    </row>
    <row r="698" spans="1:8" ht="21.75" x14ac:dyDescent="0.45">
      <c r="A698" s="432"/>
      <c r="B698" s="432"/>
      <c r="C698" s="432"/>
      <c r="D698" s="433"/>
      <c r="E698" s="433"/>
      <c r="F698" s="433"/>
      <c r="G698" s="434"/>
      <c r="H698" s="435"/>
    </row>
    <row r="699" spans="1:8" ht="21.75" x14ac:dyDescent="0.45">
      <c r="A699" s="432"/>
      <c r="B699" s="432"/>
      <c r="C699" s="432"/>
      <c r="D699" s="433"/>
      <c r="E699" s="433"/>
      <c r="F699" s="433"/>
      <c r="G699" s="434"/>
      <c r="H699" s="435"/>
    </row>
    <row r="700" spans="1:8" ht="21.75" x14ac:dyDescent="0.45">
      <c r="A700" s="432"/>
      <c r="B700" s="432"/>
      <c r="C700" s="432"/>
      <c r="D700" s="433"/>
      <c r="E700" s="433"/>
      <c r="F700" s="433"/>
      <c r="G700" s="434"/>
      <c r="H700" s="435"/>
    </row>
    <row r="701" spans="1:8" ht="21.75" x14ac:dyDescent="0.45">
      <c r="A701" s="432"/>
      <c r="B701" s="432"/>
      <c r="C701" s="432"/>
      <c r="D701" s="433"/>
      <c r="E701" s="433"/>
      <c r="F701" s="433"/>
      <c r="G701" s="434"/>
      <c r="H701" s="435"/>
    </row>
    <row r="702" spans="1:8" ht="21.75" x14ac:dyDescent="0.45">
      <c r="A702" s="432"/>
      <c r="B702" s="432"/>
      <c r="C702" s="432"/>
      <c r="D702" s="433"/>
      <c r="E702" s="433"/>
      <c r="F702" s="433"/>
      <c r="G702" s="434"/>
      <c r="H702" s="435"/>
    </row>
    <row r="703" spans="1:8" ht="21.75" x14ac:dyDescent="0.45">
      <c r="A703" s="432"/>
      <c r="B703" s="432"/>
      <c r="C703" s="432"/>
      <c r="D703" s="433"/>
      <c r="E703" s="433"/>
      <c r="F703" s="433"/>
      <c r="G703" s="434"/>
      <c r="H703" s="435"/>
    </row>
    <row r="704" spans="1:8" ht="21.75" x14ac:dyDescent="0.45">
      <c r="A704" s="432"/>
      <c r="B704" s="432"/>
      <c r="C704" s="432"/>
      <c r="D704" s="433"/>
      <c r="E704" s="433"/>
      <c r="F704" s="433"/>
      <c r="G704" s="434"/>
      <c r="H704" s="435"/>
    </row>
    <row r="705" spans="1:8" ht="21.75" x14ac:dyDescent="0.45">
      <c r="A705" s="432"/>
      <c r="B705" s="432"/>
      <c r="C705" s="432"/>
      <c r="D705" s="433"/>
      <c r="E705" s="433"/>
      <c r="F705" s="433"/>
      <c r="G705" s="434"/>
      <c r="H705" s="435"/>
    </row>
    <row r="706" spans="1:8" ht="21.75" x14ac:dyDescent="0.45">
      <c r="A706" s="432"/>
      <c r="B706" s="432"/>
      <c r="C706" s="432"/>
      <c r="D706" s="433"/>
      <c r="E706" s="433"/>
      <c r="F706" s="433"/>
      <c r="G706" s="434"/>
      <c r="H706" s="435"/>
    </row>
    <row r="707" spans="1:8" ht="21.75" x14ac:dyDescent="0.45">
      <c r="A707" s="432"/>
      <c r="B707" s="432"/>
      <c r="C707" s="432"/>
      <c r="D707" s="433"/>
      <c r="E707" s="433"/>
      <c r="F707" s="433"/>
      <c r="G707" s="434"/>
      <c r="H707" s="435"/>
    </row>
    <row r="708" spans="1:8" ht="21.75" x14ac:dyDescent="0.45">
      <c r="A708" s="432"/>
      <c r="B708" s="432"/>
      <c r="C708" s="432"/>
      <c r="D708" s="433"/>
      <c r="E708" s="433"/>
      <c r="F708" s="433"/>
      <c r="G708" s="434"/>
      <c r="H708" s="435"/>
    </row>
    <row r="709" spans="1:8" ht="21.75" x14ac:dyDescent="0.45">
      <c r="A709" s="432"/>
      <c r="B709" s="432"/>
      <c r="C709" s="432"/>
      <c r="D709" s="433"/>
      <c r="E709" s="433"/>
      <c r="F709" s="433"/>
      <c r="G709" s="434"/>
      <c r="H709" s="435"/>
    </row>
    <row r="710" spans="1:8" ht="21.75" x14ac:dyDescent="0.45">
      <c r="A710" s="432"/>
      <c r="B710" s="432"/>
      <c r="C710" s="432"/>
      <c r="D710" s="433"/>
      <c r="E710" s="433"/>
      <c r="F710" s="433"/>
      <c r="G710" s="434"/>
      <c r="H710" s="435"/>
    </row>
    <row r="711" spans="1:8" ht="21.75" x14ac:dyDescent="0.45">
      <c r="A711" s="432"/>
      <c r="B711" s="432"/>
      <c r="C711" s="432"/>
      <c r="D711" s="433"/>
      <c r="E711" s="433"/>
      <c r="F711" s="433"/>
      <c r="G711" s="434"/>
      <c r="H711" s="435"/>
    </row>
    <row r="712" spans="1:8" ht="21.75" x14ac:dyDescent="0.45">
      <c r="A712" s="432"/>
      <c r="B712" s="432"/>
      <c r="C712" s="432"/>
      <c r="D712" s="433"/>
      <c r="E712" s="433"/>
      <c r="F712" s="433"/>
      <c r="G712" s="434"/>
      <c r="H712" s="435"/>
    </row>
    <row r="713" spans="1:8" ht="21.75" x14ac:dyDescent="0.45">
      <c r="A713" s="432"/>
      <c r="B713" s="432"/>
      <c r="C713" s="432"/>
      <c r="D713" s="433"/>
      <c r="E713" s="433"/>
      <c r="F713" s="433"/>
      <c r="G713" s="434"/>
      <c r="H713" s="435"/>
    </row>
    <row r="714" spans="1:8" ht="21.75" x14ac:dyDescent="0.45">
      <c r="A714" s="432"/>
      <c r="B714" s="432"/>
      <c r="C714" s="432"/>
      <c r="D714" s="433"/>
      <c r="E714" s="433"/>
      <c r="F714" s="433"/>
      <c r="G714" s="434"/>
      <c r="H714" s="435"/>
    </row>
    <row r="715" spans="1:8" ht="21.75" x14ac:dyDescent="0.45">
      <c r="A715" s="550" t="s">
        <v>382</v>
      </c>
      <c r="B715" s="551"/>
      <c r="C715" s="552"/>
      <c r="D715" s="553"/>
      <c r="E715" s="553"/>
      <c r="F715" s="553"/>
      <c r="G715" s="554"/>
      <c r="H715" s="555"/>
    </row>
    <row r="716" spans="1:8" ht="21.75" x14ac:dyDescent="0.45">
      <c r="A716" s="373" t="s">
        <v>383</v>
      </c>
      <c r="B716" s="374"/>
      <c r="C716" s="375"/>
      <c r="D716" s="556"/>
      <c r="E716" s="556"/>
      <c r="F716" s="556"/>
      <c r="G716" s="557"/>
      <c r="H716" s="558"/>
    </row>
    <row r="717" spans="1:8" ht="21.75" x14ac:dyDescent="0.45">
      <c r="A717" s="192" t="s">
        <v>138</v>
      </c>
      <c r="B717" s="193"/>
      <c r="C717" s="194"/>
      <c r="D717" s="556"/>
      <c r="E717" s="556"/>
      <c r="F717" s="556"/>
      <c r="G717" s="557"/>
      <c r="H717" s="558"/>
    </row>
    <row r="718" spans="1:8" ht="21.75" x14ac:dyDescent="0.45">
      <c r="A718" s="382" t="s">
        <v>139</v>
      </c>
      <c r="B718" s="383"/>
      <c r="C718" s="383"/>
      <c r="D718" s="559"/>
      <c r="E718" s="559"/>
      <c r="F718" s="559"/>
      <c r="G718" s="538"/>
      <c r="H718" s="560"/>
    </row>
    <row r="719" spans="1:8" ht="21.75" x14ac:dyDescent="0.45">
      <c r="A719" s="143" t="s">
        <v>384</v>
      </c>
      <c r="B719" s="144"/>
      <c r="C719" s="145"/>
      <c r="D719" s="559"/>
      <c r="E719" s="559"/>
      <c r="F719" s="559"/>
      <c r="G719" s="159"/>
      <c r="H719" s="560"/>
    </row>
    <row r="720" spans="1:8" ht="21.75" x14ac:dyDescent="0.45">
      <c r="A720" s="222" t="s">
        <v>153</v>
      </c>
      <c r="B720" s="223"/>
      <c r="C720" s="224"/>
      <c r="D720" s="203"/>
      <c r="E720" s="203"/>
      <c r="F720" s="147"/>
      <c r="G720" s="148"/>
      <c r="H720" s="149"/>
    </row>
    <row r="721" spans="1:8" ht="21.75" x14ac:dyDescent="0.45">
      <c r="A721" s="225" t="s">
        <v>385</v>
      </c>
      <c r="B721" s="226"/>
      <c r="C721" s="227"/>
      <c r="D721" s="203">
        <v>30000</v>
      </c>
      <c r="E721" s="31">
        <v>0</v>
      </c>
      <c r="F721" s="31">
        <f>E721+'[2]ส.ค. 62'!F721</f>
        <v>26000</v>
      </c>
      <c r="G721" s="148" t="s">
        <v>108</v>
      </c>
      <c r="H721" s="149">
        <f>F721-D721</f>
        <v>-4000</v>
      </c>
    </row>
    <row r="722" spans="1:8" ht="21.75" x14ac:dyDescent="0.45">
      <c r="A722" s="225"/>
      <c r="B722" s="226"/>
      <c r="C722" s="227"/>
      <c r="D722" s="203"/>
      <c r="E722" s="31"/>
      <c r="F722" s="31"/>
      <c r="G722" s="148"/>
      <c r="H722" s="149"/>
    </row>
    <row r="723" spans="1:8" ht="21.75" x14ac:dyDescent="0.45">
      <c r="A723" s="262" t="s">
        <v>21</v>
      </c>
      <c r="B723" s="263"/>
      <c r="C723" s="263"/>
      <c r="D723" s="265">
        <f>SUM(D715:D722)</f>
        <v>30000</v>
      </c>
      <c r="E723" s="265">
        <f>SUM(E715:E722)</f>
        <v>0</v>
      </c>
      <c r="F723" s="265">
        <f>SUM(F715:F722)</f>
        <v>26000</v>
      </c>
      <c r="G723" s="275" t="s">
        <v>108</v>
      </c>
      <c r="H723" s="267">
        <f>F723-D723</f>
        <v>-4000</v>
      </c>
    </row>
    <row r="724" spans="1:8" ht="21.75" x14ac:dyDescent="0.45">
      <c r="A724" s="514" t="s">
        <v>162</v>
      </c>
      <c r="B724" s="515"/>
      <c r="C724" s="516"/>
      <c r="D724" s="448"/>
      <c r="E724" s="203"/>
      <c r="F724" s="147"/>
      <c r="G724" s="148"/>
      <c r="H724" s="149"/>
    </row>
    <row r="725" spans="1:8" ht="21.75" x14ac:dyDescent="0.45">
      <c r="A725" s="449" t="s">
        <v>219</v>
      </c>
      <c r="B725" s="450"/>
      <c r="C725" s="451"/>
      <c r="D725" s="237"/>
      <c r="E725" s="237"/>
      <c r="F725" s="238"/>
      <c r="G725" s="239"/>
      <c r="H725" s="240"/>
    </row>
    <row r="726" spans="1:8" ht="21.75" x14ac:dyDescent="0.45">
      <c r="A726" s="225" t="s">
        <v>386</v>
      </c>
      <c r="B726" s="226"/>
      <c r="C726" s="227"/>
      <c r="D726" s="237">
        <v>20000</v>
      </c>
      <c r="E726" s="237">
        <v>0</v>
      </c>
      <c r="F726" s="238">
        <f>E726+'[2]ส.ค. 62'!F726</f>
        <v>0</v>
      </c>
      <c r="G726" s="239" t="s">
        <v>108</v>
      </c>
      <c r="H726" s="240">
        <f>F726-D726</f>
        <v>-20000</v>
      </c>
    </row>
    <row r="727" spans="1:8" ht="21.75" x14ac:dyDescent="0.45">
      <c r="A727" s="225"/>
      <c r="B727" s="226"/>
      <c r="C727" s="227"/>
      <c r="D727" s="237"/>
      <c r="E727" s="237"/>
      <c r="F727" s="238"/>
      <c r="G727" s="239"/>
      <c r="H727" s="240"/>
    </row>
    <row r="728" spans="1:8" ht="21.75" x14ac:dyDescent="0.45">
      <c r="A728" s="161" t="s">
        <v>21</v>
      </c>
      <c r="B728" s="162"/>
      <c r="C728" s="162"/>
      <c r="D728" s="163">
        <f>SUM(D726:D727)</f>
        <v>20000</v>
      </c>
      <c r="E728" s="163">
        <f>SUM(E726:E727)</f>
        <v>0</v>
      </c>
      <c r="F728" s="163">
        <f>SUM(F726:F727)</f>
        <v>0</v>
      </c>
      <c r="G728" s="164" t="s">
        <v>108</v>
      </c>
      <c r="H728" s="165">
        <f>SUM(H726:H727)</f>
        <v>-20000</v>
      </c>
    </row>
    <row r="729" spans="1:8" ht="21.75" x14ac:dyDescent="0.45">
      <c r="A729" s="262" t="s">
        <v>173</v>
      </c>
      <c r="B729" s="263"/>
      <c r="C729" s="263"/>
      <c r="D729" s="265">
        <f>D723+D728</f>
        <v>50000</v>
      </c>
      <c r="E729" s="265">
        <f>E723+E728</f>
        <v>0</v>
      </c>
      <c r="F729" s="265">
        <f>F723+F728</f>
        <v>26000</v>
      </c>
      <c r="G729" s="275" t="s">
        <v>108</v>
      </c>
      <c r="H729" s="267">
        <f>F729-D729</f>
        <v>-24000</v>
      </c>
    </row>
    <row r="730" spans="1:8" ht="21.75" x14ac:dyDescent="0.45">
      <c r="A730" s="180" t="s">
        <v>182</v>
      </c>
      <c r="B730" s="181"/>
      <c r="C730" s="181"/>
      <c r="D730" s="182">
        <f t="shared" ref="D730:F731" si="34">D729</f>
        <v>50000</v>
      </c>
      <c r="E730" s="182">
        <f t="shared" si="34"/>
        <v>0</v>
      </c>
      <c r="F730" s="182">
        <f t="shared" si="34"/>
        <v>26000</v>
      </c>
      <c r="G730" s="268" t="s">
        <v>108</v>
      </c>
      <c r="H730" s="269">
        <f>F730-D730</f>
        <v>-24000</v>
      </c>
    </row>
    <row r="731" spans="1:8" ht="21.75" x14ac:dyDescent="0.45">
      <c r="A731" s="399" t="s">
        <v>189</v>
      </c>
      <c r="B731" s="400"/>
      <c r="C731" s="401"/>
      <c r="D731" s="561">
        <f t="shared" si="34"/>
        <v>50000</v>
      </c>
      <c r="E731" s="561">
        <f t="shared" si="34"/>
        <v>0</v>
      </c>
      <c r="F731" s="561">
        <f t="shared" si="34"/>
        <v>26000</v>
      </c>
      <c r="G731" s="403" t="s">
        <v>108</v>
      </c>
      <c r="H731" s="562">
        <f>F731-D731</f>
        <v>-24000</v>
      </c>
    </row>
    <row r="732" spans="1:8" ht="21.75" x14ac:dyDescent="0.45">
      <c r="A732" s="563" t="s">
        <v>318</v>
      </c>
      <c r="B732" s="564"/>
      <c r="C732" s="565"/>
      <c r="D732" s="462"/>
      <c r="E732" s="462"/>
      <c r="F732" s="462"/>
      <c r="G732" s="463"/>
      <c r="H732" s="412"/>
    </row>
    <row r="733" spans="1:8" ht="21.75" x14ac:dyDescent="0.45">
      <c r="A733" s="143" t="s">
        <v>205</v>
      </c>
      <c r="B733" s="144"/>
      <c r="C733" s="144"/>
      <c r="D733" s="31"/>
      <c r="E733" s="31"/>
      <c r="F733" s="31"/>
      <c r="G733" s="64"/>
      <c r="H733" s="31"/>
    </row>
    <row r="734" spans="1:8" ht="21.75" x14ac:dyDescent="0.45">
      <c r="A734" s="370"/>
      <c r="B734" s="566" t="s">
        <v>387</v>
      </c>
      <c r="C734" s="218"/>
      <c r="D734" s="31"/>
      <c r="E734" s="31"/>
      <c r="F734" s="147"/>
      <c r="G734" s="155"/>
      <c r="H734" s="149"/>
    </row>
    <row r="735" spans="1:8" ht="21.75" x14ac:dyDescent="0.45">
      <c r="A735" s="370"/>
      <c r="B735" s="566" t="s">
        <v>388</v>
      </c>
      <c r="C735" s="213"/>
      <c r="D735" s="31">
        <v>3000</v>
      </c>
      <c r="E735" s="31">
        <v>0</v>
      </c>
      <c r="F735" s="147">
        <f>E735+'[2]ส.ค. 62'!F735</f>
        <v>0</v>
      </c>
      <c r="G735" s="155" t="s">
        <v>108</v>
      </c>
      <c r="H735" s="149">
        <f>F735-D735</f>
        <v>-3000</v>
      </c>
    </row>
    <row r="736" spans="1:8" ht="21.75" x14ac:dyDescent="0.45">
      <c r="A736" s="567"/>
      <c r="B736" s="568" t="s">
        <v>389</v>
      </c>
      <c r="C736" s="464"/>
      <c r="D736" s="43"/>
      <c r="E736" s="43"/>
      <c r="F736" s="313"/>
      <c r="G736" s="159"/>
      <c r="H736" s="160"/>
    </row>
    <row r="737" spans="1:8" ht="21.75" x14ac:dyDescent="0.45">
      <c r="A737" s="569" t="s">
        <v>209</v>
      </c>
      <c r="B737" s="570"/>
      <c r="C737" s="570"/>
      <c r="D737" s="571">
        <f>D735</f>
        <v>3000</v>
      </c>
      <c r="E737" s="571">
        <f>SUM(E735)</f>
        <v>0</v>
      </c>
      <c r="F737" s="571">
        <f>SUM(F735)</f>
        <v>0</v>
      </c>
      <c r="G737" s="572" t="s">
        <v>108</v>
      </c>
      <c r="H737" s="573">
        <f>F737-D737</f>
        <v>-3000</v>
      </c>
    </row>
    <row r="738" spans="1:8" ht="21.75" x14ac:dyDescent="0.45">
      <c r="A738" s="399" t="s">
        <v>210</v>
      </c>
      <c r="B738" s="400"/>
      <c r="C738" s="401"/>
      <c r="D738" s="402">
        <f>D737</f>
        <v>3000</v>
      </c>
      <c r="E738" s="402">
        <f>E737</f>
        <v>0</v>
      </c>
      <c r="F738" s="402">
        <f>F737</f>
        <v>0</v>
      </c>
      <c r="G738" s="403" t="s">
        <v>108</v>
      </c>
      <c r="H738" s="404">
        <f>F738-D738</f>
        <v>-3000</v>
      </c>
    </row>
    <row r="739" spans="1:8" ht="21.75" x14ac:dyDescent="0.45">
      <c r="A739" s="121" t="s">
        <v>390</v>
      </c>
      <c r="B739" s="122"/>
      <c r="C739" s="122"/>
      <c r="D739" s="318">
        <f>D731+D738</f>
        <v>53000</v>
      </c>
      <c r="E739" s="318">
        <f>E731+E738</f>
        <v>0</v>
      </c>
      <c r="F739" s="318">
        <f>F731+F738</f>
        <v>26000</v>
      </c>
      <c r="G739" s="319" t="s">
        <v>108</v>
      </c>
      <c r="H739" s="320">
        <f>F739-D739</f>
        <v>-27000</v>
      </c>
    </row>
    <row r="740" spans="1:8" ht="21.75" x14ac:dyDescent="0.45">
      <c r="A740" s="121" t="s">
        <v>391</v>
      </c>
      <c r="B740" s="122"/>
      <c r="C740" s="122"/>
      <c r="D740" s="318">
        <f>D739</f>
        <v>53000</v>
      </c>
      <c r="E740" s="318">
        <f>E739</f>
        <v>0</v>
      </c>
      <c r="F740" s="318">
        <f>F739</f>
        <v>26000</v>
      </c>
      <c r="G740" s="319" t="s">
        <v>108</v>
      </c>
      <c r="H740" s="320">
        <f>F740-D740</f>
        <v>-27000</v>
      </c>
    </row>
    <row r="741" spans="1:8" ht="21.75" x14ac:dyDescent="0.45">
      <c r="A741" s="432"/>
      <c r="B741" s="432"/>
      <c r="C741" s="432"/>
      <c r="D741" s="433"/>
      <c r="E741" s="433"/>
      <c r="F741" s="433"/>
      <c r="G741" s="434"/>
      <c r="H741" s="435"/>
    </row>
    <row r="742" spans="1:8" ht="21.75" x14ac:dyDescent="0.45">
      <c r="A742" s="432"/>
      <c r="B742" s="432"/>
      <c r="C742" s="432"/>
      <c r="D742" s="433"/>
      <c r="E742" s="433"/>
      <c r="F742" s="433"/>
      <c r="G742" s="434"/>
      <c r="H742" s="435"/>
    </row>
    <row r="743" spans="1:8" ht="21.75" x14ac:dyDescent="0.45">
      <c r="A743" s="432"/>
      <c r="B743" s="432"/>
      <c r="C743" s="432"/>
      <c r="D743" s="433"/>
      <c r="E743" s="433"/>
      <c r="F743" s="433"/>
      <c r="G743" s="434"/>
      <c r="H743" s="435"/>
    </row>
    <row r="744" spans="1:8" ht="21.75" x14ac:dyDescent="0.45">
      <c r="A744" s="432"/>
      <c r="B744" s="432"/>
      <c r="C744" s="432"/>
      <c r="D744" s="433"/>
      <c r="E744" s="433"/>
      <c r="F744" s="433"/>
      <c r="G744" s="434"/>
      <c r="H744" s="435"/>
    </row>
    <row r="745" spans="1:8" ht="21.75" x14ac:dyDescent="0.45">
      <c r="A745" s="432"/>
      <c r="B745" s="432"/>
      <c r="C745" s="432"/>
      <c r="D745" s="433"/>
      <c r="E745" s="433"/>
      <c r="F745" s="433"/>
      <c r="G745" s="434"/>
      <c r="H745" s="435"/>
    </row>
    <row r="746" spans="1:8" ht="21.75" x14ac:dyDescent="0.45">
      <c r="A746" s="432"/>
      <c r="B746" s="432"/>
      <c r="C746" s="432"/>
      <c r="D746" s="433"/>
      <c r="E746" s="433"/>
      <c r="F746" s="433"/>
      <c r="G746" s="434"/>
      <c r="H746" s="435"/>
    </row>
    <row r="747" spans="1:8" ht="21.75" x14ac:dyDescent="0.45">
      <c r="A747" s="574" t="s">
        <v>392</v>
      </c>
      <c r="B747" s="575"/>
      <c r="C747" s="576"/>
      <c r="D747" s="577"/>
      <c r="E747" s="577"/>
      <c r="F747" s="577"/>
      <c r="G747" s="578"/>
      <c r="H747" s="579"/>
    </row>
    <row r="748" spans="1:8" ht="21.75" x14ac:dyDescent="0.45">
      <c r="A748" s="373" t="s">
        <v>393</v>
      </c>
      <c r="B748" s="374"/>
      <c r="C748" s="375"/>
      <c r="D748" s="559"/>
      <c r="E748" s="559"/>
      <c r="F748" s="559"/>
      <c r="G748" s="155"/>
      <c r="H748" s="560"/>
    </row>
    <row r="749" spans="1:8" ht="21.75" x14ac:dyDescent="0.45">
      <c r="A749" s="192" t="s">
        <v>138</v>
      </c>
      <c r="B749" s="193"/>
      <c r="C749" s="194"/>
      <c r="D749" s="559"/>
      <c r="E749" s="559"/>
      <c r="F749" s="559"/>
      <c r="G749" s="155"/>
      <c r="H749" s="560"/>
    </row>
    <row r="750" spans="1:8" ht="21.75" x14ac:dyDescent="0.45">
      <c r="A750" s="382" t="s">
        <v>139</v>
      </c>
      <c r="B750" s="383"/>
      <c r="C750" s="383"/>
      <c r="D750" s="559"/>
      <c r="E750" s="559"/>
      <c r="F750" s="559"/>
      <c r="G750" s="155"/>
      <c r="H750" s="560"/>
    </row>
    <row r="751" spans="1:8" ht="21.75" x14ac:dyDescent="0.45">
      <c r="A751" s="143" t="s">
        <v>384</v>
      </c>
      <c r="B751" s="144"/>
      <c r="C751" s="145"/>
      <c r="D751" s="559"/>
      <c r="E751" s="559"/>
      <c r="F751" s="559"/>
      <c r="G751" s="155"/>
      <c r="H751" s="560"/>
    </row>
    <row r="752" spans="1:8" ht="21.75" x14ac:dyDescent="0.45">
      <c r="A752" s="370"/>
      <c r="B752" s="580" t="s">
        <v>162</v>
      </c>
      <c r="C752" s="581"/>
      <c r="D752" s="582"/>
      <c r="E752" s="203"/>
      <c r="F752" s="147"/>
      <c r="G752" s="148"/>
      <c r="H752" s="149"/>
    </row>
    <row r="753" spans="1:8" ht="21.75" x14ac:dyDescent="0.45">
      <c r="A753" s="583" t="s">
        <v>394</v>
      </c>
      <c r="B753" s="153" t="s">
        <v>395</v>
      </c>
      <c r="C753" s="179"/>
      <c r="D753" s="203">
        <v>98300</v>
      </c>
      <c r="E753" s="203">
        <v>0</v>
      </c>
      <c r="F753" s="147">
        <f>E753+'[2]ส.ค. 62'!F753</f>
        <v>98300</v>
      </c>
      <c r="G753" s="148" t="s">
        <v>108</v>
      </c>
      <c r="H753" s="149">
        <f>F753-D753</f>
        <v>0</v>
      </c>
    </row>
    <row r="754" spans="1:8" ht="21.75" x14ac:dyDescent="0.45">
      <c r="A754" s="583" t="s">
        <v>396</v>
      </c>
      <c r="B754" s="153" t="s">
        <v>397</v>
      </c>
      <c r="C754" s="179"/>
      <c r="D754" s="203">
        <v>60000</v>
      </c>
      <c r="E754" s="203">
        <v>0</v>
      </c>
      <c r="F754" s="147">
        <f>E754+'[2]ส.ค. 62'!F754</f>
        <v>60000</v>
      </c>
      <c r="G754" s="148" t="s">
        <v>108</v>
      </c>
      <c r="H754" s="149">
        <f>F754-D754</f>
        <v>0</v>
      </c>
    </row>
    <row r="755" spans="1:8" ht="21.75" x14ac:dyDescent="0.45">
      <c r="A755" s="583" t="s">
        <v>398</v>
      </c>
      <c r="B755" s="153" t="s">
        <v>399</v>
      </c>
      <c r="C755" s="179"/>
      <c r="D755" s="203">
        <v>15000</v>
      </c>
      <c r="E755" s="203">
        <v>0</v>
      </c>
      <c r="F755" s="147">
        <f>E755+'[2]ส.ค. 62'!F755</f>
        <v>12640</v>
      </c>
      <c r="G755" s="148" t="s">
        <v>108</v>
      </c>
      <c r="H755" s="149">
        <f>F755-D755</f>
        <v>-2360</v>
      </c>
    </row>
    <row r="756" spans="1:8" ht="21.75" x14ac:dyDescent="0.45">
      <c r="A756" s="583" t="s">
        <v>400</v>
      </c>
      <c r="B756" s="153" t="s">
        <v>401</v>
      </c>
      <c r="C756" s="179"/>
      <c r="D756" s="203">
        <v>10000</v>
      </c>
      <c r="E756" s="203">
        <v>0</v>
      </c>
      <c r="F756" s="147">
        <f>E756+'[2]ส.ค. 62'!F756</f>
        <v>0</v>
      </c>
      <c r="G756" s="148" t="s">
        <v>108</v>
      </c>
      <c r="H756" s="149">
        <f>F756-D756</f>
        <v>-10000</v>
      </c>
    </row>
    <row r="757" spans="1:8" ht="21.75" x14ac:dyDescent="0.45">
      <c r="A757" s="583" t="s">
        <v>402</v>
      </c>
      <c r="B757" s="153" t="s">
        <v>403</v>
      </c>
      <c r="C757" s="179"/>
      <c r="D757" s="203">
        <v>80000</v>
      </c>
      <c r="E757" s="203">
        <v>0</v>
      </c>
      <c r="F757" s="147">
        <f>E757+'[2]ส.ค. 62'!F757</f>
        <v>79846</v>
      </c>
      <c r="G757" s="155" t="s">
        <v>108</v>
      </c>
      <c r="H757" s="149">
        <f>F757-D757</f>
        <v>-154</v>
      </c>
    </row>
    <row r="758" spans="1:8" ht="21.75" x14ac:dyDescent="0.45">
      <c r="A758" s="567"/>
      <c r="B758" s="324"/>
      <c r="C758" s="324"/>
      <c r="D758" s="332"/>
      <c r="E758" s="332"/>
      <c r="F758" s="147"/>
      <c r="G758" s="159"/>
      <c r="H758" s="160"/>
    </row>
    <row r="759" spans="1:8" ht="21.75" x14ac:dyDescent="0.45">
      <c r="A759" s="262" t="s">
        <v>173</v>
      </c>
      <c r="B759" s="263"/>
      <c r="C759" s="263"/>
      <c r="D759" s="265">
        <f>SUM(D753:D757)</f>
        <v>263300</v>
      </c>
      <c r="E759" s="265">
        <f>SUM(E753:E757)</f>
        <v>0</v>
      </c>
      <c r="F759" s="265">
        <f>SUM(F753:F757)</f>
        <v>250786</v>
      </c>
      <c r="G759" s="275" t="s">
        <v>108</v>
      </c>
      <c r="H759" s="267">
        <f>F759-D759</f>
        <v>-12514</v>
      </c>
    </row>
    <row r="760" spans="1:8" ht="21.75" x14ac:dyDescent="0.45">
      <c r="A760" s="180" t="s">
        <v>182</v>
      </c>
      <c r="B760" s="181"/>
      <c r="C760" s="181"/>
      <c r="D760" s="182">
        <f t="shared" ref="D760:F761" si="35">D759</f>
        <v>263300</v>
      </c>
      <c r="E760" s="182">
        <f t="shared" si="35"/>
        <v>0</v>
      </c>
      <c r="F760" s="182">
        <f t="shared" si="35"/>
        <v>250786</v>
      </c>
      <c r="G760" s="268" t="s">
        <v>108</v>
      </c>
      <c r="H760" s="269">
        <f>F760-D760</f>
        <v>-12514</v>
      </c>
    </row>
    <row r="761" spans="1:8" ht="21.75" x14ac:dyDescent="0.45">
      <c r="A761" s="399" t="s">
        <v>189</v>
      </c>
      <c r="B761" s="400"/>
      <c r="C761" s="401"/>
      <c r="D761" s="402">
        <f t="shared" si="35"/>
        <v>263300</v>
      </c>
      <c r="E761" s="402">
        <f t="shared" si="35"/>
        <v>0</v>
      </c>
      <c r="F761" s="402">
        <f t="shared" si="35"/>
        <v>250786</v>
      </c>
      <c r="G761" s="403" t="s">
        <v>108</v>
      </c>
      <c r="H761" s="404">
        <f>F761-D761</f>
        <v>-12514</v>
      </c>
    </row>
    <row r="762" spans="1:8" ht="21.75" x14ac:dyDescent="0.45">
      <c r="A762" s="362" t="s">
        <v>404</v>
      </c>
      <c r="B762" s="363"/>
      <c r="C762" s="364"/>
      <c r="D762" s="462"/>
      <c r="E762" s="462"/>
      <c r="F762" s="462"/>
      <c r="G762" s="463"/>
      <c r="H762" s="412"/>
    </row>
    <row r="763" spans="1:8" ht="21.75" x14ac:dyDescent="0.45">
      <c r="A763" s="584" t="s">
        <v>205</v>
      </c>
      <c r="B763" s="585"/>
      <c r="C763" s="585"/>
      <c r="D763" s="31"/>
      <c r="E763" s="31"/>
      <c r="F763" s="31"/>
      <c r="G763" s="64"/>
      <c r="H763" s="31"/>
    </row>
    <row r="764" spans="1:8" ht="21.75" x14ac:dyDescent="0.45">
      <c r="A764" s="586" t="s">
        <v>405</v>
      </c>
      <c r="B764" s="173"/>
      <c r="C764" s="218"/>
      <c r="D764" s="31"/>
      <c r="E764" s="31"/>
      <c r="F764" s="147"/>
      <c r="G764" s="155"/>
      <c r="H764" s="149"/>
    </row>
    <row r="765" spans="1:8" ht="21.75" x14ac:dyDescent="0.45">
      <c r="A765" s="587" t="s">
        <v>394</v>
      </c>
      <c r="B765" s="588" t="s">
        <v>406</v>
      </c>
      <c r="C765" s="589"/>
      <c r="D765" s="203">
        <v>26500</v>
      </c>
      <c r="E765" s="203">
        <v>0</v>
      </c>
      <c r="F765" s="147">
        <f>E765+'[2]ส.ค. 62'!F765</f>
        <v>26500</v>
      </c>
      <c r="G765" s="155" t="s">
        <v>108</v>
      </c>
      <c r="H765" s="149">
        <f>F765-D765</f>
        <v>0</v>
      </c>
    </row>
    <row r="766" spans="1:8" ht="21.75" x14ac:dyDescent="0.45">
      <c r="A766" s="590" t="s">
        <v>407</v>
      </c>
      <c r="B766" s="342"/>
      <c r="C766" s="343"/>
      <c r="D766" s="203"/>
      <c r="E766" s="203"/>
      <c r="F766" s="147"/>
      <c r="G766" s="155"/>
      <c r="H766" s="149"/>
    </row>
    <row r="767" spans="1:8" ht="21.75" x14ac:dyDescent="0.45">
      <c r="A767" s="587" t="s">
        <v>396</v>
      </c>
      <c r="B767" s="588" t="s">
        <v>408</v>
      </c>
      <c r="C767" s="589"/>
      <c r="D767" s="203">
        <v>2000</v>
      </c>
      <c r="E767" s="203">
        <v>0</v>
      </c>
      <c r="F767" s="147">
        <f>E767+'[2]ส.ค. 62'!F767</f>
        <v>2000</v>
      </c>
      <c r="G767" s="155" t="s">
        <v>108</v>
      </c>
      <c r="H767" s="149">
        <f>F767-D767</f>
        <v>0</v>
      </c>
    </row>
    <row r="768" spans="1:8" ht="21.75" x14ac:dyDescent="0.45">
      <c r="A768" s="590" t="s">
        <v>409</v>
      </c>
      <c r="B768" s="342"/>
      <c r="C768" s="343"/>
      <c r="D768" s="203"/>
      <c r="E768" s="203"/>
      <c r="F768" s="147"/>
      <c r="G768" s="155"/>
      <c r="H768" s="149"/>
    </row>
    <row r="769" spans="1:8" ht="21.75" x14ac:dyDescent="0.45">
      <c r="A769" s="569" t="s">
        <v>209</v>
      </c>
      <c r="B769" s="570"/>
      <c r="C769" s="570"/>
      <c r="D769" s="571">
        <f>SUM(D765:D768)</f>
        <v>28500</v>
      </c>
      <c r="E769" s="571">
        <f>SUM(E765:E768)</f>
        <v>0</v>
      </c>
      <c r="F769" s="571">
        <f>SUM(F765:F768)</f>
        <v>28500</v>
      </c>
      <c r="G769" s="572" t="s">
        <v>108</v>
      </c>
      <c r="H769" s="573">
        <f>F769-D769</f>
        <v>0</v>
      </c>
    </row>
    <row r="770" spans="1:8" ht="21.75" x14ac:dyDescent="0.45">
      <c r="A770" s="399" t="s">
        <v>210</v>
      </c>
      <c r="B770" s="400"/>
      <c r="C770" s="401"/>
      <c r="D770" s="402">
        <f>D769</f>
        <v>28500</v>
      </c>
      <c r="E770" s="402">
        <f>E769</f>
        <v>0</v>
      </c>
      <c r="F770" s="402">
        <f>F769</f>
        <v>28500</v>
      </c>
      <c r="G770" s="403" t="s">
        <v>108</v>
      </c>
      <c r="H770" s="404">
        <f>F770-D770</f>
        <v>0</v>
      </c>
    </row>
    <row r="771" spans="1:8" ht="21.75" x14ac:dyDescent="0.45">
      <c r="A771" s="121" t="s">
        <v>410</v>
      </c>
      <c r="B771" s="122"/>
      <c r="C771" s="122"/>
      <c r="D771" s="318">
        <f>D761+D770</f>
        <v>291800</v>
      </c>
      <c r="E771" s="318">
        <f>E761+E770</f>
        <v>0</v>
      </c>
      <c r="F771" s="318">
        <f>F761+F770</f>
        <v>279286</v>
      </c>
      <c r="G771" s="319" t="s">
        <v>108</v>
      </c>
      <c r="H771" s="320">
        <f>F771-D771</f>
        <v>-12514</v>
      </c>
    </row>
    <row r="772" spans="1:8" ht="21.75" x14ac:dyDescent="0.45">
      <c r="A772" s="428"/>
      <c r="B772" s="428"/>
      <c r="C772" s="428"/>
      <c r="D772" s="429"/>
      <c r="E772" s="429"/>
      <c r="F772" s="429"/>
      <c r="G772" s="430"/>
      <c r="H772" s="431"/>
    </row>
    <row r="773" spans="1:8" ht="21.75" x14ac:dyDescent="0.45">
      <c r="A773" s="432"/>
      <c r="B773" s="432"/>
      <c r="C773" s="432"/>
      <c r="D773" s="433"/>
      <c r="E773" s="433"/>
      <c r="F773" s="433"/>
      <c r="G773" s="434"/>
      <c r="H773" s="435"/>
    </row>
    <row r="774" spans="1:8" ht="21.75" x14ac:dyDescent="0.45">
      <c r="A774" s="432"/>
      <c r="B774" s="432"/>
      <c r="C774" s="432"/>
      <c r="D774" s="433"/>
      <c r="E774" s="433"/>
      <c r="F774" s="433"/>
      <c r="G774" s="434"/>
      <c r="H774" s="435"/>
    </row>
    <row r="775" spans="1:8" ht="21.75" x14ac:dyDescent="0.45">
      <c r="A775" s="432"/>
      <c r="B775" s="432"/>
      <c r="C775" s="432"/>
      <c r="D775" s="433"/>
      <c r="E775" s="433"/>
      <c r="F775" s="433"/>
      <c r="G775" s="434"/>
      <c r="H775" s="435"/>
    </row>
    <row r="776" spans="1:8" ht="21.75" x14ac:dyDescent="0.45">
      <c r="A776" s="432"/>
      <c r="B776" s="432"/>
      <c r="C776" s="432"/>
      <c r="D776" s="433"/>
      <c r="E776" s="433"/>
      <c r="F776" s="433"/>
      <c r="G776" s="434"/>
      <c r="H776" s="435"/>
    </row>
    <row r="777" spans="1:8" ht="21.75" x14ac:dyDescent="0.45">
      <c r="A777" s="432"/>
      <c r="B777" s="432"/>
      <c r="C777" s="432"/>
      <c r="D777" s="433"/>
      <c r="E777" s="433"/>
      <c r="F777" s="433"/>
      <c r="G777" s="434"/>
      <c r="H777" s="435"/>
    </row>
    <row r="778" spans="1:8" ht="21.75" x14ac:dyDescent="0.45">
      <c r="A778" s="432"/>
      <c r="B778" s="432"/>
      <c r="C778" s="432"/>
      <c r="D778" s="433"/>
      <c r="E778" s="433"/>
      <c r="F778" s="433"/>
      <c r="G778" s="434"/>
      <c r="H778" s="435"/>
    </row>
    <row r="779" spans="1:8" ht="21.75" x14ac:dyDescent="0.45">
      <c r="A779" s="373" t="s">
        <v>411</v>
      </c>
      <c r="B779" s="374"/>
      <c r="C779" s="375"/>
      <c r="D779" s="577"/>
      <c r="E779" s="577"/>
      <c r="F779" s="577"/>
      <c r="G779" s="591"/>
      <c r="H779" s="579"/>
    </row>
    <row r="780" spans="1:8" ht="21.75" x14ac:dyDescent="0.45">
      <c r="A780" s="192" t="s">
        <v>138</v>
      </c>
      <c r="B780" s="193"/>
      <c r="C780" s="194"/>
      <c r="D780" s="559"/>
      <c r="E780" s="559"/>
      <c r="F780" s="559"/>
      <c r="G780" s="155"/>
      <c r="H780" s="560"/>
    </row>
    <row r="781" spans="1:8" ht="21.75" x14ac:dyDescent="0.45">
      <c r="A781" s="382" t="s">
        <v>139</v>
      </c>
      <c r="B781" s="383"/>
      <c r="C781" s="383"/>
      <c r="D781" s="559"/>
      <c r="E781" s="559"/>
      <c r="F781" s="559"/>
      <c r="G781" s="155"/>
      <c r="H781" s="560"/>
    </row>
    <row r="782" spans="1:8" ht="21.75" x14ac:dyDescent="0.45">
      <c r="A782" s="222" t="s">
        <v>384</v>
      </c>
      <c r="B782" s="223"/>
      <c r="C782" s="224"/>
      <c r="D782" s="559"/>
      <c r="E782" s="559"/>
      <c r="F782" s="559"/>
      <c r="G782" s="155"/>
      <c r="H782" s="560"/>
    </row>
    <row r="783" spans="1:8" ht="21.75" x14ac:dyDescent="0.45">
      <c r="A783" s="370"/>
      <c r="B783" s="580" t="s">
        <v>162</v>
      </c>
      <c r="C783" s="580"/>
      <c r="D783" s="592"/>
      <c r="E783" s="203"/>
      <c r="F783" s="147"/>
      <c r="G783" s="148"/>
      <c r="H783" s="149"/>
    </row>
    <row r="784" spans="1:8" ht="21.75" x14ac:dyDescent="0.45">
      <c r="A784" s="587" t="s">
        <v>394</v>
      </c>
      <c r="B784" s="593" t="s">
        <v>412</v>
      </c>
      <c r="C784" s="594"/>
      <c r="D784" s="203">
        <v>11700</v>
      </c>
      <c r="E784" s="203">
        <v>0</v>
      </c>
      <c r="F784" s="147">
        <f>E784+'[2]ส.ค. 62'!F784</f>
        <v>0</v>
      </c>
      <c r="G784" s="148" t="s">
        <v>108</v>
      </c>
      <c r="H784" s="149">
        <f>F784-D784</f>
        <v>-11700</v>
      </c>
    </row>
    <row r="785" spans="1:8" ht="21.75" x14ac:dyDescent="0.45">
      <c r="A785" s="587" t="s">
        <v>396</v>
      </c>
      <c r="B785" s="593" t="s">
        <v>413</v>
      </c>
      <c r="C785" s="594"/>
      <c r="D785" s="203">
        <v>10000</v>
      </c>
      <c r="E785" s="203">
        <v>0</v>
      </c>
      <c r="F785" s="147">
        <f>E785+'[2]ส.ค. 62'!F785</f>
        <v>10000</v>
      </c>
      <c r="G785" s="148" t="s">
        <v>108</v>
      </c>
      <c r="H785" s="149">
        <f>F785-D785</f>
        <v>0</v>
      </c>
    </row>
    <row r="786" spans="1:8" ht="21.75" x14ac:dyDescent="0.45">
      <c r="A786" s="262" t="s">
        <v>173</v>
      </c>
      <c r="B786" s="263"/>
      <c r="C786" s="263"/>
      <c r="D786" s="265">
        <f>SUM(D784:D785)</f>
        <v>21700</v>
      </c>
      <c r="E786" s="265">
        <f>SUM(E784:E785)</f>
        <v>0</v>
      </c>
      <c r="F786" s="265">
        <f>SUM(F784:F785)</f>
        <v>10000</v>
      </c>
      <c r="G786" s="275" t="s">
        <v>108</v>
      </c>
      <c r="H786" s="267">
        <f>F786-D786</f>
        <v>-11700</v>
      </c>
    </row>
    <row r="787" spans="1:8" ht="21.75" x14ac:dyDescent="0.45">
      <c r="A787" s="180" t="s">
        <v>245</v>
      </c>
      <c r="B787" s="181"/>
      <c r="C787" s="181"/>
      <c r="D787" s="182">
        <f t="shared" ref="D787:F788" si="36">D786</f>
        <v>21700</v>
      </c>
      <c r="E787" s="182">
        <f t="shared" si="36"/>
        <v>0</v>
      </c>
      <c r="F787" s="182">
        <f t="shared" si="36"/>
        <v>10000</v>
      </c>
      <c r="G787" s="268" t="s">
        <v>108</v>
      </c>
      <c r="H787" s="269">
        <f>F787-D787</f>
        <v>-11700</v>
      </c>
    </row>
    <row r="788" spans="1:8" ht="21.75" x14ac:dyDescent="0.45">
      <c r="A788" s="399" t="s">
        <v>189</v>
      </c>
      <c r="B788" s="400"/>
      <c r="C788" s="401"/>
      <c r="D788" s="461">
        <f t="shared" si="36"/>
        <v>21700</v>
      </c>
      <c r="E788" s="461">
        <f t="shared" si="36"/>
        <v>0</v>
      </c>
      <c r="F788" s="461">
        <f t="shared" si="36"/>
        <v>10000</v>
      </c>
      <c r="G788" s="403" t="s">
        <v>108</v>
      </c>
      <c r="H788" s="404">
        <f>F788-D788</f>
        <v>-11700</v>
      </c>
    </row>
    <row r="789" spans="1:8" ht="21.75" x14ac:dyDescent="0.45">
      <c r="A789" s="362" t="s">
        <v>204</v>
      </c>
      <c r="B789" s="363"/>
      <c r="C789" s="364"/>
      <c r="D789" s="595"/>
      <c r="E789" s="595"/>
      <c r="F789" s="595"/>
      <c r="G789" s="463"/>
      <c r="H789" s="522"/>
    </row>
    <row r="790" spans="1:8" ht="21.75" x14ac:dyDescent="0.45">
      <c r="A790" s="166" t="s">
        <v>205</v>
      </c>
      <c r="B790" s="167"/>
      <c r="C790" s="167"/>
      <c r="D790" s="31"/>
      <c r="E790" s="31"/>
      <c r="F790" s="31"/>
      <c r="G790" s="64"/>
      <c r="H790" s="31"/>
    </row>
    <row r="791" spans="1:8" ht="21.75" x14ac:dyDescent="0.45">
      <c r="A791" s="370"/>
      <c r="B791" s="596" t="s">
        <v>414</v>
      </c>
      <c r="C791" s="218"/>
      <c r="D791" s="203"/>
      <c r="E791" s="203"/>
      <c r="F791" s="147"/>
      <c r="G791" s="148"/>
      <c r="H791" s="149"/>
    </row>
    <row r="792" spans="1:8" ht="21.75" x14ac:dyDescent="0.45">
      <c r="A792" s="370"/>
      <c r="B792" s="566" t="s">
        <v>415</v>
      </c>
      <c r="C792" s="218"/>
      <c r="D792" s="203">
        <v>5000</v>
      </c>
      <c r="E792" s="203">
        <v>0</v>
      </c>
      <c r="F792" s="147">
        <f>E792+'[2]ส.ค. 62'!F792</f>
        <v>5000</v>
      </c>
      <c r="G792" s="155" t="s">
        <v>108</v>
      </c>
      <c r="H792" s="149">
        <f>F792-D792</f>
        <v>0</v>
      </c>
    </row>
    <row r="793" spans="1:8" ht="21.75" x14ac:dyDescent="0.45">
      <c r="A793" s="399" t="s">
        <v>209</v>
      </c>
      <c r="B793" s="400"/>
      <c r="C793" s="401"/>
      <c r="D793" s="461">
        <f>SUM(D791:D792)</f>
        <v>5000</v>
      </c>
      <c r="E793" s="461">
        <f>SUM(E791:E792)</f>
        <v>0</v>
      </c>
      <c r="F793" s="461">
        <f>SUM(F791:F792)</f>
        <v>5000</v>
      </c>
      <c r="G793" s="403" t="s">
        <v>108</v>
      </c>
      <c r="H793" s="404">
        <f>F793-D793</f>
        <v>0</v>
      </c>
    </row>
    <row r="794" spans="1:8" ht="21.75" x14ac:dyDescent="0.45">
      <c r="A794" s="399" t="s">
        <v>210</v>
      </c>
      <c r="B794" s="400"/>
      <c r="C794" s="401"/>
      <c r="D794" s="402">
        <f>D793</f>
        <v>5000</v>
      </c>
      <c r="E794" s="402">
        <f>E793</f>
        <v>0</v>
      </c>
      <c r="F794" s="402">
        <f>F793</f>
        <v>5000</v>
      </c>
      <c r="G794" s="403" t="s">
        <v>108</v>
      </c>
      <c r="H794" s="404">
        <f>F794-D794</f>
        <v>0</v>
      </c>
    </row>
    <row r="795" spans="1:8" ht="21.75" x14ac:dyDescent="0.45">
      <c r="A795" s="121" t="s">
        <v>416</v>
      </c>
      <c r="B795" s="122"/>
      <c r="C795" s="122"/>
      <c r="D795" s="318">
        <f>D788+D794</f>
        <v>26700</v>
      </c>
      <c r="E795" s="318">
        <f>E788+E794</f>
        <v>0</v>
      </c>
      <c r="F795" s="318">
        <f>F788+F794</f>
        <v>15000</v>
      </c>
      <c r="G795" s="319" t="s">
        <v>108</v>
      </c>
      <c r="H795" s="320">
        <f>F795-D795</f>
        <v>-11700</v>
      </c>
    </row>
    <row r="796" spans="1:8" ht="21.75" x14ac:dyDescent="0.45">
      <c r="A796" s="121" t="s">
        <v>417</v>
      </c>
      <c r="B796" s="122"/>
      <c r="C796" s="122"/>
      <c r="D796" s="318">
        <f>D771+D795</f>
        <v>318500</v>
      </c>
      <c r="E796" s="318">
        <f>E771+E795</f>
        <v>0</v>
      </c>
      <c r="F796" s="318">
        <f>F771+F795</f>
        <v>294286</v>
      </c>
      <c r="G796" s="319" t="s">
        <v>108</v>
      </c>
      <c r="H796" s="320">
        <f>F796-D796</f>
        <v>-24214</v>
      </c>
    </row>
    <row r="797" spans="1:8" ht="21.75" x14ac:dyDescent="0.45">
      <c r="A797" s="432"/>
      <c r="B797" s="432"/>
      <c r="C797" s="432"/>
      <c r="D797" s="433"/>
      <c r="E797" s="433"/>
      <c r="F797" s="433"/>
      <c r="G797" s="434"/>
      <c r="H797" s="435"/>
    </row>
    <row r="798" spans="1:8" ht="21.75" x14ac:dyDescent="0.45">
      <c r="A798" s="432"/>
      <c r="B798" s="432"/>
      <c r="C798" s="432"/>
      <c r="D798" s="433"/>
      <c r="E798" s="433"/>
      <c r="F798" s="433"/>
      <c r="G798" s="434"/>
      <c r="H798" s="435"/>
    </row>
    <row r="799" spans="1:8" ht="21.75" x14ac:dyDescent="0.45">
      <c r="A799" s="432"/>
      <c r="B799" s="432"/>
      <c r="C799" s="432"/>
      <c r="D799" s="433"/>
      <c r="E799" s="433"/>
      <c r="F799" s="433"/>
      <c r="G799" s="434"/>
      <c r="H799" s="435"/>
    </row>
    <row r="800" spans="1:8" ht="21.75" x14ac:dyDescent="0.45">
      <c r="A800" s="432"/>
      <c r="B800" s="432"/>
      <c r="C800" s="432"/>
      <c r="D800" s="433"/>
      <c r="E800" s="433"/>
      <c r="F800" s="433"/>
      <c r="G800" s="434"/>
      <c r="H800" s="435"/>
    </row>
    <row r="801" spans="1:8" ht="21.75" x14ac:dyDescent="0.45">
      <c r="A801" s="432"/>
      <c r="B801" s="432"/>
      <c r="C801" s="432"/>
      <c r="D801" s="433"/>
      <c r="E801" s="433"/>
      <c r="F801" s="433"/>
      <c r="G801" s="434"/>
      <c r="H801" s="435"/>
    </row>
    <row r="802" spans="1:8" ht="21.75" x14ac:dyDescent="0.45">
      <c r="A802" s="432"/>
      <c r="B802" s="432"/>
      <c r="C802" s="432"/>
      <c r="D802" s="433"/>
      <c r="E802" s="433"/>
      <c r="F802" s="433"/>
      <c r="G802" s="434"/>
      <c r="H802" s="435"/>
    </row>
    <row r="803" spans="1:8" ht="21.75" x14ac:dyDescent="0.45">
      <c r="A803" s="432"/>
      <c r="B803" s="432"/>
      <c r="C803" s="432"/>
      <c r="D803" s="433"/>
      <c r="E803" s="433"/>
      <c r="F803" s="433"/>
      <c r="G803" s="434"/>
      <c r="H803" s="435"/>
    </row>
    <row r="804" spans="1:8" ht="21.75" x14ac:dyDescent="0.45">
      <c r="A804" s="432"/>
      <c r="B804" s="432"/>
      <c r="C804" s="432"/>
      <c r="D804" s="433"/>
      <c r="E804" s="433"/>
      <c r="F804" s="433"/>
      <c r="G804" s="434"/>
      <c r="H804" s="435"/>
    </row>
    <row r="805" spans="1:8" ht="21.75" x14ac:dyDescent="0.45">
      <c r="A805" s="432"/>
      <c r="B805" s="432"/>
      <c r="C805" s="432"/>
      <c r="D805" s="433"/>
      <c r="E805" s="433"/>
      <c r="F805" s="433"/>
      <c r="G805" s="434"/>
      <c r="H805" s="435"/>
    </row>
    <row r="806" spans="1:8" ht="21.75" x14ac:dyDescent="0.45">
      <c r="A806" s="373" t="s">
        <v>418</v>
      </c>
      <c r="B806" s="374"/>
      <c r="C806" s="375"/>
      <c r="D806" s="520"/>
      <c r="E806" s="520"/>
      <c r="F806" s="520"/>
      <c r="G806" s="521"/>
      <c r="H806" s="522"/>
    </row>
    <row r="807" spans="1:8" ht="21.75" x14ac:dyDescent="0.45">
      <c r="A807" s="597" t="s">
        <v>419</v>
      </c>
      <c r="B807" s="598"/>
      <c r="C807" s="599"/>
      <c r="D807" s="600"/>
      <c r="E807" s="600"/>
      <c r="F807" s="600"/>
      <c r="G807" s="601"/>
      <c r="H807" s="602"/>
    </row>
    <row r="808" spans="1:8" ht="21.75" x14ac:dyDescent="0.45">
      <c r="A808" s="192" t="s">
        <v>138</v>
      </c>
      <c r="B808" s="193"/>
      <c r="C808" s="194"/>
      <c r="D808" s="501"/>
      <c r="E808" s="501"/>
      <c r="F808" s="501"/>
      <c r="G808" s="603"/>
      <c r="H808" s="524"/>
    </row>
    <row r="809" spans="1:8" ht="21.75" x14ac:dyDescent="0.45">
      <c r="A809" s="604" t="s">
        <v>139</v>
      </c>
      <c r="B809" s="605"/>
      <c r="C809" s="606"/>
      <c r="D809" s="607"/>
      <c r="E809" s="608"/>
      <c r="F809" s="608"/>
      <c r="G809" s="609"/>
      <c r="H809" s="608"/>
    </row>
    <row r="810" spans="1:8" ht="21.75" x14ac:dyDescent="0.45">
      <c r="A810" s="143" t="s">
        <v>152</v>
      </c>
      <c r="B810" s="144"/>
      <c r="C810" s="145"/>
      <c r="D810" s="607"/>
      <c r="E810" s="607"/>
      <c r="F810" s="608"/>
      <c r="G810" s="609"/>
      <c r="H810" s="608"/>
    </row>
    <row r="811" spans="1:8" ht="21.75" x14ac:dyDescent="0.45">
      <c r="A811" s="610" t="s">
        <v>420</v>
      </c>
      <c r="B811" s="611"/>
      <c r="C811" s="611"/>
      <c r="D811" s="457"/>
      <c r="E811" s="203"/>
      <c r="F811" s="147"/>
      <c r="G811" s="148"/>
      <c r="H811" s="149"/>
    </row>
    <row r="812" spans="1:8" ht="21.75" x14ac:dyDescent="0.45">
      <c r="A812" s="587"/>
      <c r="B812" s="151" t="s">
        <v>421</v>
      </c>
      <c r="C812" s="154"/>
      <c r="D812" s="203">
        <v>26000</v>
      </c>
      <c r="E812" s="203">
        <v>0</v>
      </c>
      <c r="F812" s="147">
        <f>E812+'[2]ส.ค. 62'!F812</f>
        <v>26600</v>
      </c>
      <c r="G812" s="148" t="s">
        <v>108</v>
      </c>
      <c r="H812" s="149">
        <f>F812-D812</f>
        <v>600</v>
      </c>
    </row>
    <row r="813" spans="1:8" ht="21.75" x14ac:dyDescent="0.45">
      <c r="A813" s="587"/>
      <c r="B813" s="612"/>
      <c r="C813" s="154"/>
      <c r="D813" s="203"/>
      <c r="E813" s="203"/>
      <c r="F813" s="147"/>
      <c r="G813" s="148"/>
      <c r="H813" s="149"/>
    </row>
    <row r="814" spans="1:8" ht="21.75" x14ac:dyDescent="0.45">
      <c r="A814" s="262" t="s">
        <v>173</v>
      </c>
      <c r="B814" s="263"/>
      <c r="C814" s="263"/>
      <c r="D814" s="265">
        <f>SUM(D812:D813)</f>
        <v>26000</v>
      </c>
      <c r="E814" s="265">
        <f>SUM(E812:E813)</f>
        <v>0</v>
      </c>
      <c r="F814" s="265">
        <f>SUM(F812:F813)</f>
        <v>26600</v>
      </c>
      <c r="G814" s="275" t="s">
        <v>108</v>
      </c>
      <c r="H814" s="267">
        <f>F814-D814</f>
        <v>600</v>
      </c>
    </row>
    <row r="815" spans="1:8" ht="21.75" x14ac:dyDescent="0.45">
      <c r="A815" s="180" t="s">
        <v>245</v>
      </c>
      <c r="B815" s="181"/>
      <c r="C815" s="181"/>
      <c r="D815" s="182">
        <f t="shared" ref="D815:F816" si="37">D814</f>
        <v>26000</v>
      </c>
      <c r="E815" s="182">
        <f t="shared" si="37"/>
        <v>0</v>
      </c>
      <c r="F815" s="182">
        <f t="shared" si="37"/>
        <v>26600</v>
      </c>
      <c r="G815" s="268" t="s">
        <v>108</v>
      </c>
      <c r="H815" s="269">
        <f>F815-D815</f>
        <v>600</v>
      </c>
    </row>
    <row r="816" spans="1:8" ht="21.75" x14ac:dyDescent="0.45">
      <c r="A816" s="399" t="s">
        <v>422</v>
      </c>
      <c r="B816" s="400"/>
      <c r="C816" s="401"/>
      <c r="D816" s="402">
        <f t="shared" si="37"/>
        <v>26000</v>
      </c>
      <c r="E816" s="402">
        <f t="shared" si="37"/>
        <v>0</v>
      </c>
      <c r="F816" s="402">
        <f t="shared" si="37"/>
        <v>26600</v>
      </c>
      <c r="G816" s="403" t="s">
        <v>108</v>
      </c>
      <c r="H816" s="404">
        <f>F816-D816</f>
        <v>600</v>
      </c>
    </row>
    <row r="817" spans="1:8" ht="21.75" x14ac:dyDescent="0.45">
      <c r="A817" s="121" t="s">
        <v>423</v>
      </c>
      <c r="B817" s="122"/>
      <c r="C817" s="122"/>
      <c r="D817" s="318">
        <f>D808+D816</f>
        <v>26000</v>
      </c>
      <c r="E817" s="318">
        <f>E808+E816</f>
        <v>0</v>
      </c>
      <c r="F817" s="318">
        <f>F808+F816</f>
        <v>26600</v>
      </c>
      <c r="G817" s="319" t="s">
        <v>108</v>
      </c>
      <c r="H817" s="320">
        <f>F817-D817</f>
        <v>600</v>
      </c>
    </row>
    <row r="818" spans="1:8" ht="21.75" x14ac:dyDescent="0.45">
      <c r="A818" s="597" t="s">
        <v>424</v>
      </c>
      <c r="B818" s="598"/>
      <c r="C818" s="599"/>
      <c r="D818" s="600"/>
      <c r="E818" s="600"/>
      <c r="F818" s="600"/>
      <c r="G818" s="601"/>
      <c r="H818" s="602"/>
    </row>
    <row r="819" spans="1:8" ht="21.75" x14ac:dyDescent="0.45">
      <c r="A819" s="192" t="s">
        <v>138</v>
      </c>
      <c r="B819" s="193"/>
      <c r="C819" s="194"/>
      <c r="D819" s="501"/>
      <c r="E819" s="501"/>
      <c r="F819" s="501"/>
      <c r="G819" s="603"/>
      <c r="H819" s="524"/>
    </row>
    <row r="820" spans="1:8" ht="21.75" x14ac:dyDescent="0.45">
      <c r="A820" s="604" t="s">
        <v>139</v>
      </c>
      <c r="B820" s="605"/>
      <c r="C820" s="606"/>
      <c r="D820" s="607"/>
      <c r="E820" s="608"/>
      <c r="F820" s="608"/>
      <c r="G820" s="609"/>
      <c r="H820" s="608"/>
    </row>
    <row r="821" spans="1:8" ht="21.75" x14ac:dyDescent="0.45">
      <c r="A821" s="143" t="s">
        <v>152</v>
      </c>
      <c r="B821" s="144"/>
      <c r="C821" s="145"/>
      <c r="D821" s="607"/>
      <c r="E821" s="607"/>
      <c r="F821" s="608"/>
      <c r="G821" s="609"/>
      <c r="H821" s="608"/>
    </row>
    <row r="822" spans="1:8" ht="21.75" x14ac:dyDescent="0.45">
      <c r="A822" s="370"/>
      <c r="B822" s="223" t="s">
        <v>162</v>
      </c>
      <c r="C822" s="223"/>
      <c r="D822" s="224"/>
      <c r="E822" s="203"/>
      <c r="F822" s="147"/>
      <c r="G822" s="148"/>
      <c r="H822" s="149"/>
    </row>
    <row r="823" spans="1:8" ht="21.75" x14ac:dyDescent="0.45">
      <c r="A823" s="587" t="s">
        <v>425</v>
      </c>
      <c r="B823" s="151" t="s">
        <v>426</v>
      </c>
      <c r="C823" s="154"/>
      <c r="D823" s="203">
        <v>30000</v>
      </c>
      <c r="E823" s="203">
        <v>0</v>
      </c>
      <c r="F823" s="147">
        <f>E823+'[2]ส.ค. 62'!F823</f>
        <v>0</v>
      </c>
      <c r="G823" s="148" t="s">
        <v>108</v>
      </c>
      <c r="H823" s="149">
        <f t="shared" ref="H823:H828" si="38">F823-D823</f>
        <v>-30000</v>
      </c>
    </row>
    <row r="824" spans="1:8" ht="21.75" x14ac:dyDescent="0.45">
      <c r="A824" s="587" t="s">
        <v>427</v>
      </c>
      <c r="B824" s="151" t="s">
        <v>428</v>
      </c>
      <c r="C824" s="154"/>
      <c r="D824" s="203">
        <v>20000</v>
      </c>
      <c r="E824" s="203">
        <v>0</v>
      </c>
      <c r="F824" s="147">
        <f>E824+'[2]ส.ค. 62'!F824</f>
        <v>0</v>
      </c>
      <c r="G824" s="148" t="s">
        <v>108</v>
      </c>
      <c r="H824" s="149">
        <f t="shared" si="38"/>
        <v>-20000</v>
      </c>
    </row>
    <row r="825" spans="1:8" ht="21.75" x14ac:dyDescent="0.45">
      <c r="A825" s="587" t="s">
        <v>429</v>
      </c>
      <c r="B825" s="151" t="s">
        <v>430</v>
      </c>
      <c r="C825" s="154"/>
      <c r="D825" s="203">
        <v>30000</v>
      </c>
      <c r="E825" s="203">
        <v>0</v>
      </c>
      <c r="F825" s="147">
        <f>E825+'[2]ส.ค. 62'!F825</f>
        <v>0</v>
      </c>
      <c r="G825" s="148" t="s">
        <v>108</v>
      </c>
      <c r="H825" s="149">
        <f t="shared" si="38"/>
        <v>-30000</v>
      </c>
    </row>
    <row r="826" spans="1:8" ht="21.75" x14ac:dyDescent="0.45">
      <c r="A826" s="262" t="s">
        <v>173</v>
      </c>
      <c r="B826" s="263"/>
      <c r="C826" s="263"/>
      <c r="D826" s="265">
        <f>SUM(D823:D825)</f>
        <v>80000</v>
      </c>
      <c r="E826" s="265">
        <f>SUM(E823:E825)</f>
        <v>0</v>
      </c>
      <c r="F826" s="265">
        <f>SUM(F823:F825)</f>
        <v>0</v>
      </c>
      <c r="G826" s="275" t="s">
        <v>108</v>
      </c>
      <c r="H826" s="267">
        <f t="shared" si="38"/>
        <v>-80000</v>
      </c>
    </row>
    <row r="827" spans="1:8" ht="21.75" x14ac:dyDescent="0.45">
      <c r="A827" s="180" t="s">
        <v>245</v>
      </c>
      <c r="B827" s="181"/>
      <c r="C827" s="181"/>
      <c r="D827" s="182">
        <f>D826</f>
        <v>80000</v>
      </c>
      <c r="E827" s="182">
        <f>E826</f>
        <v>0</v>
      </c>
      <c r="F827" s="182">
        <f>F826</f>
        <v>0</v>
      </c>
      <c r="G827" s="268" t="s">
        <v>108</v>
      </c>
      <c r="H827" s="269">
        <f t="shared" si="38"/>
        <v>-80000</v>
      </c>
    </row>
    <row r="828" spans="1:8" ht="21.75" x14ac:dyDescent="0.45">
      <c r="A828" s="399" t="s">
        <v>422</v>
      </c>
      <c r="B828" s="400"/>
      <c r="C828" s="401"/>
      <c r="D828" s="402">
        <f>D827</f>
        <v>80000</v>
      </c>
      <c r="E828" s="402">
        <f>E827</f>
        <v>0</v>
      </c>
      <c r="F828" s="402">
        <f>E828</f>
        <v>0</v>
      </c>
      <c r="G828" s="403" t="s">
        <v>108</v>
      </c>
      <c r="H828" s="404">
        <f t="shared" si="38"/>
        <v>-80000</v>
      </c>
    </row>
    <row r="829" spans="1:8" ht="21.75" x14ac:dyDescent="0.45">
      <c r="A829" s="121" t="s">
        <v>431</v>
      </c>
      <c r="B829" s="122"/>
      <c r="C829" s="122"/>
      <c r="D829" s="318">
        <f>D816+D828</f>
        <v>106000</v>
      </c>
      <c r="E829" s="318">
        <f>E816+E828</f>
        <v>0</v>
      </c>
      <c r="F829" s="318">
        <f>F816+F828</f>
        <v>26600</v>
      </c>
      <c r="G829" s="319" t="s">
        <v>108</v>
      </c>
      <c r="H829" s="320">
        <f>F829-D829</f>
        <v>-79400</v>
      </c>
    </row>
    <row r="830" spans="1:8" ht="21.75" x14ac:dyDescent="0.45">
      <c r="A830" s="428"/>
      <c r="B830" s="428"/>
      <c r="C830" s="428"/>
      <c r="D830" s="429"/>
      <c r="E830" s="429"/>
      <c r="F830" s="429"/>
      <c r="G830" s="430"/>
      <c r="H830" s="431"/>
    </row>
    <row r="831" spans="1:8" ht="21.75" x14ac:dyDescent="0.45">
      <c r="A831" s="373" t="s">
        <v>432</v>
      </c>
      <c r="B831" s="374"/>
      <c r="C831" s="375"/>
      <c r="D831" s="553"/>
      <c r="E831" s="553"/>
      <c r="F831" s="553"/>
      <c r="G831" s="554"/>
      <c r="H831" s="555"/>
    </row>
    <row r="832" spans="1:8" ht="21.75" x14ac:dyDescent="0.45">
      <c r="A832" s="613" t="s">
        <v>433</v>
      </c>
      <c r="B832" s="614"/>
      <c r="C832" s="615"/>
      <c r="D832" s="501"/>
      <c r="E832" s="501"/>
      <c r="F832" s="501"/>
      <c r="G832" s="603"/>
      <c r="H832" s="524"/>
    </row>
    <row r="833" spans="1:8" ht="21.75" x14ac:dyDescent="0.45">
      <c r="A833" s="143" t="s">
        <v>434</v>
      </c>
      <c r="B833" s="144"/>
      <c r="C833" s="145"/>
      <c r="D833" s="355"/>
      <c r="E833" s="355"/>
      <c r="F833" s="282"/>
      <c r="G833" s="285"/>
      <c r="H833" s="356"/>
    </row>
    <row r="834" spans="1:8" ht="21.75" x14ac:dyDescent="0.45">
      <c r="A834" s="587"/>
      <c r="B834" s="151" t="s">
        <v>435</v>
      </c>
      <c r="C834" s="484"/>
      <c r="D834" s="31">
        <v>158931</v>
      </c>
      <c r="E834" s="31">
        <v>0</v>
      </c>
      <c r="F834" s="147">
        <f>E834+'[2]ส.ค. 62'!F834</f>
        <v>143492</v>
      </c>
      <c r="G834" s="148" t="s">
        <v>108</v>
      </c>
      <c r="H834" s="149">
        <f t="shared" ref="H834:H839" si="39">F834-D834</f>
        <v>-15439</v>
      </c>
    </row>
    <row r="835" spans="1:8" ht="21.75" x14ac:dyDescent="0.45">
      <c r="A835" s="587"/>
      <c r="B835" s="151" t="s">
        <v>436</v>
      </c>
      <c r="C835" s="484"/>
      <c r="D835" s="31">
        <v>6400</v>
      </c>
      <c r="E835" s="31">
        <v>0</v>
      </c>
      <c r="F835" s="147">
        <f>E835+'[2]ส.ค. 62'!F835</f>
        <v>6388.11</v>
      </c>
      <c r="G835" s="148" t="s">
        <v>108</v>
      </c>
      <c r="H835" s="149">
        <f t="shared" si="39"/>
        <v>-11.890000000000327</v>
      </c>
    </row>
    <row r="836" spans="1:8" ht="21.75" x14ac:dyDescent="0.45">
      <c r="A836" s="587"/>
      <c r="B836" s="151" t="s">
        <v>437</v>
      </c>
      <c r="C836" s="484"/>
      <c r="D836" s="31">
        <v>5373600</v>
      </c>
      <c r="E836" s="31">
        <v>422000</v>
      </c>
      <c r="F836" s="147">
        <f>E836+'[2]ส.ค. 62'!F836</f>
        <v>5049200</v>
      </c>
      <c r="G836" s="148" t="s">
        <v>108</v>
      </c>
      <c r="H836" s="149">
        <f t="shared" si="39"/>
        <v>-324400</v>
      </c>
    </row>
    <row r="837" spans="1:8" ht="21.75" x14ac:dyDescent="0.45">
      <c r="A837" s="587"/>
      <c r="B837" s="151" t="s">
        <v>438</v>
      </c>
      <c r="C837" s="484"/>
      <c r="D837" s="31">
        <v>1228800</v>
      </c>
      <c r="E837" s="31">
        <v>100800</v>
      </c>
      <c r="F837" s="147">
        <f>E837+'[2]ส.ค. 62'!F837</f>
        <v>1170400</v>
      </c>
      <c r="G837" s="148" t="s">
        <v>108</v>
      </c>
      <c r="H837" s="149">
        <f t="shared" si="39"/>
        <v>-58400</v>
      </c>
    </row>
    <row r="838" spans="1:8" ht="21.75" x14ac:dyDescent="0.45">
      <c r="A838" s="587"/>
      <c r="B838" s="151" t="s">
        <v>439</v>
      </c>
      <c r="C838" s="484"/>
      <c r="D838" s="31">
        <v>24000</v>
      </c>
      <c r="E838" s="31">
        <v>1000</v>
      </c>
      <c r="F838" s="147">
        <f>E838+'[2]ส.ค. 62'!F838</f>
        <v>12000</v>
      </c>
      <c r="G838" s="148" t="s">
        <v>108</v>
      </c>
      <c r="H838" s="149">
        <f t="shared" si="39"/>
        <v>-12000</v>
      </c>
    </row>
    <row r="839" spans="1:8" ht="21.75" x14ac:dyDescent="0.45">
      <c r="A839" s="587"/>
      <c r="B839" s="151" t="s">
        <v>440</v>
      </c>
      <c r="C839" s="484"/>
      <c r="D839" s="31">
        <v>207479</v>
      </c>
      <c r="E839" s="31">
        <v>0</v>
      </c>
      <c r="F839" s="147">
        <f>E839+'[2]ส.ค. 62'!F839</f>
        <v>165396</v>
      </c>
      <c r="G839" s="148" t="s">
        <v>108</v>
      </c>
      <c r="H839" s="149">
        <f t="shared" si="39"/>
        <v>-42083</v>
      </c>
    </row>
    <row r="840" spans="1:8" ht="21.75" x14ac:dyDescent="0.45">
      <c r="A840" s="587"/>
      <c r="B840" s="616" t="s">
        <v>441</v>
      </c>
      <c r="C840" s="484"/>
      <c r="D840" s="31"/>
      <c r="E840" s="31"/>
      <c r="F840" s="147">
        <f>E840+'[2]ส.ค. 62'!F840</f>
        <v>0</v>
      </c>
      <c r="G840" s="148"/>
      <c r="H840" s="149"/>
    </row>
    <row r="841" spans="1:8" ht="21.75" x14ac:dyDescent="0.45">
      <c r="A841" s="150"/>
      <c r="B841" s="617" t="s">
        <v>442</v>
      </c>
      <c r="C841" s="484"/>
      <c r="D841" s="31">
        <v>8600</v>
      </c>
      <c r="E841" s="31">
        <v>0</v>
      </c>
      <c r="F841" s="147">
        <f>E841+'[2]ส.ค. 62'!F841</f>
        <v>0</v>
      </c>
      <c r="G841" s="148" t="s">
        <v>108</v>
      </c>
      <c r="H841" s="149">
        <f>F841-D841</f>
        <v>-8600</v>
      </c>
    </row>
    <row r="842" spans="1:8" ht="21.75" x14ac:dyDescent="0.45">
      <c r="A842" s="150"/>
      <c r="B842" s="617" t="s">
        <v>443</v>
      </c>
      <c r="C842" s="484"/>
      <c r="D842" s="31">
        <v>80000</v>
      </c>
      <c r="E842" s="31">
        <v>0</v>
      </c>
      <c r="F842" s="147">
        <f>E842+'[2]ส.ค. 62'!F842</f>
        <v>80000</v>
      </c>
      <c r="G842" s="155" t="s">
        <v>108</v>
      </c>
      <c r="H842" s="149">
        <f>F842-D842</f>
        <v>0</v>
      </c>
    </row>
    <row r="843" spans="1:8" ht="21.75" x14ac:dyDescent="0.45">
      <c r="A843" s="156"/>
      <c r="B843" s="618"/>
      <c r="C843" s="395"/>
      <c r="D843" s="43"/>
      <c r="E843" s="43"/>
      <c r="F843" s="313"/>
      <c r="G843" s="159"/>
      <c r="H843" s="160"/>
    </row>
    <row r="844" spans="1:8" ht="21.75" x14ac:dyDescent="0.45">
      <c r="A844" s="262" t="s">
        <v>444</v>
      </c>
      <c r="B844" s="263"/>
      <c r="C844" s="263"/>
      <c r="D844" s="265">
        <f>SUM(D834:D842)</f>
        <v>7087810</v>
      </c>
      <c r="E844" s="265">
        <f>SUM(E834:E842)</f>
        <v>523800</v>
      </c>
      <c r="F844" s="265">
        <f>SUM(F834:F842)</f>
        <v>6626876.1100000003</v>
      </c>
      <c r="G844" s="275" t="s">
        <v>108</v>
      </c>
      <c r="H844" s="267">
        <f>F844-D844</f>
        <v>-460933.88999999966</v>
      </c>
    </row>
    <row r="845" spans="1:8" ht="21.75" x14ac:dyDescent="0.45">
      <c r="A845" s="166" t="s">
        <v>445</v>
      </c>
      <c r="B845" s="167"/>
      <c r="C845" s="168"/>
      <c r="D845" s="355"/>
      <c r="E845" s="355"/>
      <c r="F845" s="282"/>
      <c r="G845" s="285"/>
      <c r="H845" s="356"/>
    </row>
    <row r="846" spans="1:8" ht="21.75" x14ac:dyDescent="0.45">
      <c r="A846" s="341"/>
      <c r="B846" s="75" t="s">
        <v>446</v>
      </c>
      <c r="C846" s="77"/>
      <c r="D846" s="31">
        <v>164000</v>
      </c>
      <c r="E846" s="31">
        <v>0</v>
      </c>
      <c r="F846" s="147">
        <f>E846+'[2]ส.ค. 62'!F846</f>
        <v>164000</v>
      </c>
      <c r="G846" s="148" t="s">
        <v>108</v>
      </c>
      <c r="H846" s="149">
        <f>F846-D846</f>
        <v>0</v>
      </c>
    </row>
    <row r="847" spans="1:8" ht="21.75" x14ac:dyDescent="0.45">
      <c r="A847" s="354"/>
      <c r="B847" s="619"/>
      <c r="C847" s="484"/>
      <c r="D847" s="31"/>
      <c r="E847" s="31"/>
      <c r="F847" s="147"/>
      <c r="G847" s="148"/>
      <c r="H847" s="149"/>
    </row>
    <row r="848" spans="1:8" ht="21.75" x14ac:dyDescent="0.45">
      <c r="A848" s="262" t="s">
        <v>447</v>
      </c>
      <c r="B848" s="263"/>
      <c r="C848" s="263"/>
      <c r="D848" s="265">
        <f>SUM(D846:D847)</f>
        <v>164000</v>
      </c>
      <c r="E848" s="265">
        <f>SUM(E846:E847)</f>
        <v>0</v>
      </c>
      <c r="F848" s="265">
        <f>SUM(F846:F847)</f>
        <v>164000</v>
      </c>
      <c r="G848" s="275" t="s">
        <v>108</v>
      </c>
      <c r="H848" s="267">
        <f>F848-D848</f>
        <v>0</v>
      </c>
    </row>
    <row r="849" spans="1:8" ht="21.75" x14ac:dyDescent="0.45">
      <c r="A849" s="399" t="s">
        <v>444</v>
      </c>
      <c r="B849" s="400"/>
      <c r="C849" s="401"/>
      <c r="D849" s="402">
        <f>D844+D848</f>
        <v>7251810</v>
      </c>
      <c r="E849" s="402">
        <f>E844+E848</f>
        <v>523800</v>
      </c>
      <c r="F849" s="402">
        <f>F844+F848</f>
        <v>6790876.1100000003</v>
      </c>
      <c r="G849" s="403" t="s">
        <v>108</v>
      </c>
      <c r="H849" s="404">
        <f>F849-D849</f>
        <v>-460933.88999999966</v>
      </c>
    </row>
    <row r="850" spans="1:8" ht="21.75" x14ac:dyDescent="0.45">
      <c r="A850" s="620" t="s">
        <v>448</v>
      </c>
      <c r="B850" s="621"/>
      <c r="C850" s="621"/>
      <c r="D850" s="622">
        <f>D844+D848</f>
        <v>7251810</v>
      </c>
      <c r="E850" s="622">
        <f>E849</f>
        <v>523800</v>
      </c>
      <c r="F850" s="622">
        <f>F849</f>
        <v>6790876.1100000003</v>
      </c>
      <c r="G850" s="268" t="s">
        <v>108</v>
      </c>
      <c r="H850" s="269">
        <f>H844+H848</f>
        <v>-460933.88999999966</v>
      </c>
    </row>
    <row r="851" spans="1:8" ht="22.5" thickBot="1" x14ac:dyDescent="0.5">
      <c r="A851" s="623" t="s">
        <v>449</v>
      </c>
      <c r="B851" s="624"/>
      <c r="C851" s="624"/>
      <c r="D851" s="625">
        <f>D270+D337+D442+D510+D583+D693+D740+D796+D829+D850</f>
        <v>29300000</v>
      </c>
      <c r="E851" s="625">
        <f>E270+E337+E442+E510+E583+E693+E740+E796+E829+E850</f>
        <v>638100</v>
      </c>
      <c r="F851" s="625">
        <f>F270+F337+F442+F510+F583+F693+F740+F796+F829+F850</f>
        <v>24241599.52</v>
      </c>
      <c r="G851" s="626" t="s">
        <v>108</v>
      </c>
      <c r="H851" s="627">
        <f>F851-D851</f>
        <v>-5058400.4800000004</v>
      </c>
    </row>
    <row r="852" spans="1:8" ht="22.5" thickTop="1" x14ac:dyDescent="0.45">
      <c r="A852" s="432"/>
      <c r="B852" s="432"/>
      <c r="C852" s="432"/>
      <c r="D852" s="433"/>
      <c r="E852" s="433"/>
      <c r="F852" s="433"/>
      <c r="G852" s="434"/>
      <c r="H852" s="435"/>
    </row>
    <row r="853" spans="1:8" ht="21.75" x14ac:dyDescent="0.45">
      <c r="A853" s="432"/>
      <c r="B853" s="432"/>
      <c r="C853" s="432"/>
      <c r="D853" s="433"/>
      <c r="E853" s="433"/>
      <c r="F853" s="433"/>
      <c r="G853" s="434"/>
      <c r="H853" s="435"/>
    </row>
    <row r="854" spans="1:8" ht="21.75" x14ac:dyDescent="0.45">
      <c r="A854" s="432"/>
      <c r="B854" s="432"/>
      <c r="C854" s="432"/>
      <c r="D854" s="433"/>
      <c r="E854" s="433"/>
      <c r="F854" s="433"/>
      <c r="G854" s="434"/>
      <c r="H854" s="435"/>
    </row>
    <row r="855" spans="1:8" ht="21.75" x14ac:dyDescent="0.45">
      <c r="A855" s="432"/>
      <c r="B855" s="432"/>
      <c r="C855" s="432"/>
      <c r="D855" s="433"/>
      <c r="E855" s="433"/>
      <c r="F855" s="433"/>
      <c r="G855" s="434"/>
      <c r="H855" s="435"/>
    </row>
    <row r="856" spans="1:8" ht="21.75" x14ac:dyDescent="0.45">
      <c r="A856" s="432"/>
      <c r="B856" s="432"/>
      <c r="C856" s="432"/>
      <c r="D856" s="433"/>
      <c r="E856" s="433"/>
      <c r="F856" s="433"/>
      <c r="G856" s="434"/>
      <c r="H856" s="435"/>
    </row>
    <row r="857" spans="1:8" ht="21.75" x14ac:dyDescent="0.45">
      <c r="A857" s="432"/>
      <c r="B857" s="432"/>
      <c r="C857" s="432"/>
      <c r="D857" s="433"/>
      <c r="E857" s="433"/>
      <c r="F857" s="433"/>
      <c r="G857" s="434"/>
      <c r="H857" s="435"/>
    </row>
    <row r="858" spans="1:8" ht="21.75" x14ac:dyDescent="0.45">
      <c r="A858" s="432"/>
      <c r="B858" s="432"/>
      <c r="C858" s="432"/>
      <c r="D858" s="433"/>
      <c r="E858" s="433"/>
      <c r="F858" s="433"/>
      <c r="G858" s="434"/>
      <c r="H858" s="435"/>
    </row>
    <row r="859" spans="1:8" ht="21.75" x14ac:dyDescent="0.45">
      <c r="A859" s="432"/>
      <c r="B859" s="432"/>
      <c r="C859" s="432"/>
      <c r="D859" s="433"/>
      <c r="E859" s="433"/>
      <c r="F859" s="433"/>
      <c r="G859" s="434"/>
      <c r="H859" s="435"/>
    </row>
    <row r="860" spans="1:8" ht="21.75" x14ac:dyDescent="0.45">
      <c r="A860" s="432"/>
      <c r="B860" s="432"/>
      <c r="C860" s="432"/>
      <c r="D860" s="433"/>
      <c r="E860" s="433"/>
      <c r="F860" s="433"/>
      <c r="G860" s="434"/>
      <c r="H860" s="435"/>
    </row>
    <row r="861" spans="1:8" ht="21.75" x14ac:dyDescent="0.45">
      <c r="A861" s="432"/>
      <c r="B861" s="432"/>
      <c r="C861" s="432"/>
      <c r="D861" s="433"/>
      <c r="E861" s="433"/>
      <c r="F861" s="433"/>
      <c r="G861" s="434"/>
      <c r="H861" s="435"/>
    </row>
    <row r="862" spans="1:8" ht="21.75" x14ac:dyDescent="0.45">
      <c r="A862" s="432"/>
      <c r="B862" s="432"/>
      <c r="C862" s="432"/>
      <c r="D862" s="433"/>
      <c r="E862" s="433"/>
      <c r="F862" s="433"/>
      <c r="G862" s="434"/>
      <c r="H862" s="435"/>
    </row>
    <row r="863" spans="1:8" ht="21.75" x14ac:dyDescent="0.45">
      <c r="A863" s="432"/>
      <c r="B863" s="432"/>
      <c r="C863" s="432"/>
      <c r="D863" s="433"/>
      <c r="E863" s="433"/>
      <c r="F863" s="433"/>
      <c r="G863" s="434"/>
      <c r="H863" s="435"/>
    </row>
    <row r="864" spans="1:8" ht="21.75" x14ac:dyDescent="0.45">
      <c r="A864" s="432"/>
      <c r="B864" s="432"/>
      <c r="C864" s="432"/>
      <c r="D864" s="433"/>
      <c r="E864" s="433"/>
      <c r="F864" s="433"/>
      <c r="G864" s="434"/>
      <c r="H864" s="435"/>
    </row>
    <row r="865" spans="1:8" ht="21.75" x14ac:dyDescent="0.45">
      <c r="A865" s="432"/>
      <c r="B865" s="432"/>
      <c r="C865" s="432"/>
      <c r="D865" s="433"/>
      <c r="E865" s="433"/>
      <c r="F865" s="433"/>
      <c r="G865" s="434"/>
      <c r="H865" s="435"/>
    </row>
    <row r="866" spans="1:8" ht="21.75" x14ac:dyDescent="0.45">
      <c r="A866" s="432"/>
      <c r="B866" s="432"/>
      <c r="C866" s="432"/>
      <c r="D866" s="433"/>
      <c r="E866" s="433"/>
      <c r="F866" s="433"/>
      <c r="G866" s="434"/>
      <c r="H866" s="435"/>
    </row>
    <row r="867" spans="1:8" ht="21.75" x14ac:dyDescent="0.45">
      <c r="A867" s="432"/>
      <c r="B867" s="432"/>
      <c r="C867" s="432"/>
      <c r="D867" s="433"/>
      <c r="E867" s="433"/>
      <c r="F867" s="433"/>
      <c r="G867" s="434"/>
      <c r="H867" s="435"/>
    </row>
    <row r="868" spans="1:8" ht="21.75" x14ac:dyDescent="0.45">
      <c r="A868" s="432"/>
      <c r="B868" s="432"/>
      <c r="C868" s="432"/>
      <c r="D868" s="433"/>
      <c r="E868" s="433"/>
      <c r="F868" s="433"/>
      <c r="G868" s="434"/>
      <c r="H868" s="435"/>
    </row>
    <row r="869" spans="1:8" ht="21.75" x14ac:dyDescent="0.45">
      <c r="A869" s="321" t="s">
        <v>450</v>
      </c>
      <c r="B869" s="322"/>
      <c r="C869" s="323"/>
      <c r="D869" s="600"/>
      <c r="E869" s="600"/>
      <c r="F869" s="600"/>
      <c r="G869" s="601"/>
      <c r="H869" s="602"/>
    </row>
    <row r="870" spans="1:8" ht="21.75" x14ac:dyDescent="0.45">
      <c r="A870" s="121" t="s">
        <v>110</v>
      </c>
      <c r="B870" s="122"/>
      <c r="C870" s="123"/>
      <c r="D870" s="130"/>
      <c r="E870" s="130"/>
      <c r="F870" s="131"/>
      <c r="G870" s="132"/>
      <c r="H870" s="131"/>
    </row>
    <row r="871" spans="1:8" ht="21.75" x14ac:dyDescent="0.45">
      <c r="A871" s="127" t="s">
        <v>111</v>
      </c>
      <c r="B871" s="128"/>
      <c r="C871" s="129"/>
      <c r="D871" s="130"/>
      <c r="E871" s="130"/>
      <c r="F871" s="131"/>
      <c r="G871" s="132"/>
      <c r="H871" s="131"/>
    </row>
    <row r="872" spans="1:8" ht="21.75" x14ac:dyDescent="0.45">
      <c r="A872" s="133" t="s">
        <v>190</v>
      </c>
      <c r="B872" s="134"/>
      <c r="C872" s="135"/>
      <c r="D872" s="282"/>
      <c r="E872" s="282"/>
      <c r="F872" s="282"/>
      <c r="G872" s="283"/>
      <c r="H872" s="284"/>
    </row>
    <row r="873" spans="1:8" ht="21.75" x14ac:dyDescent="0.45">
      <c r="A873" s="166" t="s">
        <v>191</v>
      </c>
      <c r="B873" s="167"/>
      <c r="C873" s="168"/>
      <c r="D873" s="282"/>
      <c r="E873" s="282"/>
      <c r="F873" s="282"/>
      <c r="G873" s="285"/>
      <c r="H873" s="284"/>
    </row>
    <row r="874" spans="1:8" ht="21.75" x14ac:dyDescent="0.45">
      <c r="A874" s="286" t="s">
        <v>451</v>
      </c>
      <c r="B874" s="287"/>
      <c r="C874" s="288"/>
      <c r="D874" s="628"/>
      <c r="E874" s="628"/>
      <c r="F874" s="629"/>
      <c r="G874" s="630"/>
      <c r="H874" s="631"/>
    </row>
    <row r="875" spans="1:8" ht="21.75" x14ac:dyDescent="0.45">
      <c r="A875" s="632" t="s">
        <v>239</v>
      </c>
      <c r="B875" s="75" t="s">
        <v>76</v>
      </c>
      <c r="C875" s="77"/>
      <c r="D875" s="633">
        <f>F73</f>
        <v>2388000</v>
      </c>
      <c r="E875" s="31">
        <v>0</v>
      </c>
      <c r="F875" s="147">
        <f>E875+'[2]เม.ย. 62'!F871</f>
        <v>2388000</v>
      </c>
      <c r="G875" s="148" t="s">
        <v>108</v>
      </c>
      <c r="H875" s="149">
        <f>F875-D875</f>
        <v>0</v>
      </c>
    </row>
    <row r="876" spans="1:8" ht="21.75" x14ac:dyDescent="0.45">
      <c r="A876" s="276" t="s">
        <v>203</v>
      </c>
      <c r="B876" s="277"/>
      <c r="C876" s="278"/>
      <c r="D876" s="279">
        <f>SUM(D875)</f>
        <v>2388000</v>
      </c>
      <c r="E876" s="279">
        <f>E875</f>
        <v>0</v>
      </c>
      <c r="F876" s="279">
        <f>F875</f>
        <v>2388000</v>
      </c>
      <c r="G876" s="301" t="str">
        <f>IF(F876&lt;C876,"+","-")</f>
        <v>-</v>
      </c>
      <c r="H876" s="281">
        <f>F876-D876</f>
        <v>0</v>
      </c>
    </row>
    <row r="877" spans="1:8" ht="21.75" x14ac:dyDescent="0.45">
      <c r="A877" s="373" t="s">
        <v>452</v>
      </c>
      <c r="B877" s="374"/>
      <c r="C877" s="375"/>
      <c r="D877" s="520"/>
      <c r="E877" s="520"/>
      <c r="F877" s="520"/>
      <c r="G877" s="521"/>
      <c r="H877" s="522"/>
    </row>
    <row r="878" spans="1:8" ht="21.75" x14ac:dyDescent="0.45">
      <c r="A878" s="613" t="s">
        <v>453</v>
      </c>
      <c r="B878" s="614"/>
      <c r="C878" s="615"/>
      <c r="D878" s="600"/>
      <c r="E878" s="600"/>
      <c r="F878" s="600"/>
      <c r="G878" s="601"/>
      <c r="H878" s="602"/>
    </row>
    <row r="879" spans="1:8" ht="21.75" x14ac:dyDescent="0.45">
      <c r="A879" s="133" t="s">
        <v>190</v>
      </c>
      <c r="B879" s="134"/>
      <c r="C879" s="135"/>
      <c r="D879" s="282"/>
      <c r="E879" s="282"/>
      <c r="F879" s="282"/>
      <c r="G879" s="283"/>
      <c r="H879" s="284"/>
    </row>
    <row r="880" spans="1:8" ht="21.75" x14ac:dyDescent="0.45">
      <c r="A880" s="166" t="s">
        <v>191</v>
      </c>
      <c r="B880" s="167"/>
      <c r="C880" s="168"/>
      <c r="D880" s="282"/>
      <c r="E880" s="282"/>
      <c r="F880" s="282"/>
      <c r="G880" s="285"/>
      <c r="H880" s="284"/>
    </row>
    <row r="881" spans="1:8" ht="21.75" x14ac:dyDescent="0.45">
      <c r="A881" s="286" t="s">
        <v>454</v>
      </c>
      <c r="B881" s="287"/>
      <c r="C881" s="288"/>
      <c r="D881" s="208"/>
      <c r="E881" s="208"/>
      <c r="F881" s="289"/>
      <c r="G881" s="209"/>
      <c r="H881" s="210"/>
    </row>
    <row r="882" spans="1:8" ht="21.75" x14ac:dyDescent="0.45">
      <c r="A882" s="256" t="s">
        <v>115</v>
      </c>
      <c r="B882" s="75" t="s">
        <v>75</v>
      </c>
      <c r="C882" s="77"/>
      <c r="D882" s="31">
        <f>F72</f>
        <v>30500</v>
      </c>
      <c r="E882" s="31">
        <v>0</v>
      </c>
      <c r="F882" s="147">
        <f>E882+'[2]เม.ย. 62'!F878</f>
        <v>30500</v>
      </c>
      <c r="G882" s="148" t="s">
        <v>108</v>
      </c>
      <c r="H882" s="149">
        <f>F882-D882</f>
        <v>0</v>
      </c>
    </row>
    <row r="883" spans="1:8" ht="21.75" x14ac:dyDescent="0.45">
      <c r="A883" s="276" t="s">
        <v>203</v>
      </c>
      <c r="B883" s="277"/>
      <c r="C883" s="278"/>
      <c r="D883" s="279">
        <f>D882</f>
        <v>30500</v>
      </c>
      <c r="E883" s="279">
        <f>E882</f>
        <v>0</v>
      </c>
      <c r="F883" s="279">
        <f>F882</f>
        <v>30500</v>
      </c>
      <c r="G883" s="301" t="str">
        <f>IF(F883&lt;C883,"+","-")</f>
        <v>-</v>
      </c>
      <c r="H883" s="281">
        <f>F883-D883</f>
        <v>0</v>
      </c>
    </row>
    <row r="884" spans="1:8" ht="21.75" x14ac:dyDescent="0.45">
      <c r="A884" s="373" t="s">
        <v>326</v>
      </c>
      <c r="B884" s="374"/>
      <c r="C884" s="375"/>
      <c r="D884" s="507"/>
      <c r="E884" s="507"/>
      <c r="F884" s="507"/>
      <c r="G884" s="463"/>
      <c r="H884" s="412"/>
    </row>
    <row r="885" spans="1:8" ht="21.75" x14ac:dyDescent="0.45">
      <c r="A885" s="373" t="s">
        <v>327</v>
      </c>
      <c r="B885" s="374"/>
      <c r="C885" s="375"/>
      <c r="D885" s="513"/>
      <c r="E885" s="513"/>
      <c r="F885" s="513"/>
      <c r="G885" s="283"/>
      <c r="H885" s="284"/>
    </row>
    <row r="886" spans="1:8" ht="21.75" x14ac:dyDescent="0.45">
      <c r="A886" s="192" t="s">
        <v>138</v>
      </c>
      <c r="B886" s="193"/>
      <c r="C886" s="194"/>
      <c r="D886" s="282"/>
      <c r="E886" s="634"/>
      <c r="F886" s="282"/>
      <c r="G886" s="283"/>
      <c r="H886" s="284"/>
    </row>
    <row r="887" spans="1:8" ht="21.75" x14ac:dyDescent="0.45">
      <c r="A887" s="199" t="s">
        <v>139</v>
      </c>
      <c r="B887" s="200"/>
      <c r="C887" s="200"/>
      <c r="D887" s="22"/>
      <c r="E887" s="201"/>
      <c r="F887" s="22"/>
      <c r="G887" s="202"/>
      <c r="H887" s="22"/>
    </row>
    <row r="888" spans="1:8" ht="21.75" x14ac:dyDescent="0.45">
      <c r="A888" s="166" t="s">
        <v>152</v>
      </c>
      <c r="B888" s="167"/>
      <c r="C888" s="168"/>
      <c r="D888" s="332"/>
      <c r="E888" s="332"/>
      <c r="F888" s="313"/>
      <c r="G888" s="159"/>
      <c r="H888" s="160"/>
    </row>
    <row r="889" spans="1:8" ht="21.75" x14ac:dyDescent="0.45">
      <c r="A889" s="234" t="s">
        <v>162</v>
      </c>
      <c r="B889" s="235"/>
      <c r="C889" s="236"/>
      <c r="D889" s="635"/>
      <c r="E889" s="332"/>
      <c r="F889" s="313"/>
      <c r="G889" s="159"/>
      <c r="H889" s="160"/>
    </row>
    <row r="890" spans="1:8" ht="21.75" x14ac:dyDescent="0.45">
      <c r="A890" s="449" t="s">
        <v>219</v>
      </c>
      <c r="B890" s="450"/>
      <c r="C890" s="451"/>
      <c r="D890" s="636"/>
      <c r="E890" s="636"/>
      <c r="F890" s="637"/>
      <c r="G890" s="349"/>
      <c r="H890" s="638"/>
    </row>
    <row r="891" spans="1:8" ht="21.75" x14ac:dyDescent="0.45">
      <c r="A891" s="225" t="s">
        <v>455</v>
      </c>
      <c r="B891" s="226"/>
      <c r="C891" s="227"/>
      <c r="D891" s="237">
        <f>F76</f>
        <v>22500</v>
      </c>
      <c r="E891" s="237">
        <v>0</v>
      </c>
      <c r="F891" s="238">
        <f>E891+'[2]มิ.ย. 62'!F891</f>
        <v>22500</v>
      </c>
      <c r="G891" s="639" t="s">
        <v>108</v>
      </c>
      <c r="H891" s="240">
        <f t="shared" ref="H891" si="40">F891-D891</f>
        <v>0</v>
      </c>
    </row>
    <row r="892" spans="1:8" ht="21.75" x14ac:dyDescent="0.45">
      <c r="A892" s="225" t="s">
        <v>456</v>
      </c>
      <c r="B892" s="226"/>
      <c r="C892" s="227"/>
      <c r="D892" s="347"/>
      <c r="E892" s="347"/>
      <c r="F892" s="640"/>
      <c r="G892" s="641"/>
      <c r="H892" s="350"/>
    </row>
    <row r="893" spans="1:8" ht="21.75" x14ac:dyDescent="0.45">
      <c r="A893" s="276" t="s">
        <v>189</v>
      </c>
      <c r="B893" s="277"/>
      <c r="C893" s="278"/>
      <c r="D893" s="279">
        <f>D891</f>
        <v>22500</v>
      </c>
      <c r="E893" s="279">
        <f>E891</f>
        <v>0</v>
      </c>
      <c r="F893" s="279">
        <f>F891</f>
        <v>22500</v>
      </c>
      <c r="G893" s="301" t="str">
        <f>IF(F893&lt;C893,"+","-")</f>
        <v>-</v>
      </c>
      <c r="H893" s="281">
        <f>F893-D893</f>
        <v>0</v>
      </c>
    </row>
    <row r="894" spans="1:8" ht="21.75" x14ac:dyDescent="0.45">
      <c r="A894" s="121" t="s">
        <v>457</v>
      </c>
      <c r="B894" s="122"/>
      <c r="C894" s="122"/>
      <c r="D894" s="318">
        <f>D876+D883+D893</f>
        <v>2441000</v>
      </c>
      <c r="E894" s="318">
        <f>E876+E883+E893</f>
        <v>0</v>
      </c>
      <c r="F894" s="318">
        <f>F876+F883+F893</f>
        <v>2441000</v>
      </c>
      <c r="G894" s="319" t="s">
        <v>108</v>
      </c>
      <c r="H894" s="320">
        <f>F894-D894</f>
        <v>0</v>
      </c>
    </row>
    <row r="895" spans="1:8" ht="22.5" thickBot="1" x14ac:dyDescent="0.5">
      <c r="A895" s="623" t="s">
        <v>458</v>
      </c>
      <c r="B895" s="624"/>
      <c r="C895" s="624"/>
      <c r="D895" s="625">
        <f>D851+D894</f>
        <v>31741000</v>
      </c>
      <c r="E895" s="625">
        <f>E851+E894</f>
        <v>638100</v>
      </c>
      <c r="F895" s="625">
        <f>F851+F894</f>
        <v>26682599.52</v>
      </c>
      <c r="G895" s="626" t="s">
        <v>108</v>
      </c>
      <c r="H895" s="627">
        <f>F895-D895</f>
        <v>-5058400.4800000004</v>
      </c>
    </row>
    <row r="896" spans="1:8" ht="22.5" thickTop="1" x14ac:dyDescent="0.45">
      <c r="A896" s="105"/>
      <c r="B896" s="642" t="s">
        <v>459</v>
      </c>
      <c r="C896" s="106"/>
      <c r="D896" s="107"/>
      <c r="E896" s="106"/>
      <c r="F896" s="643">
        <f>F81-F895</f>
        <v>-114869.23999999836</v>
      </c>
      <c r="G896" s="105"/>
      <c r="H896" s="106"/>
    </row>
    <row r="897" spans="1:8" ht="21.75" x14ac:dyDescent="0.45">
      <c r="A897" s="105"/>
      <c r="B897" s="642" t="s">
        <v>460</v>
      </c>
      <c r="C897" s="106"/>
      <c r="D897" s="107"/>
      <c r="E897" s="106"/>
      <c r="F897" s="644">
        <v>0</v>
      </c>
      <c r="G897" s="105"/>
      <c r="H897" s="106"/>
    </row>
    <row r="898" spans="1:8" ht="22.5" thickBot="1" x14ac:dyDescent="0.5">
      <c r="A898" s="105"/>
      <c r="B898" s="642" t="s">
        <v>461</v>
      </c>
      <c r="C898" s="106"/>
      <c r="D898" s="107"/>
      <c r="E898" s="106"/>
      <c r="F898" s="645">
        <f>SUM(F896:F897)</f>
        <v>-114869.23999999836</v>
      </c>
      <c r="G898" s="105"/>
      <c r="H898" s="106"/>
    </row>
    <row r="899" spans="1:8" ht="22.5" thickTop="1" x14ac:dyDescent="0.45">
      <c r="A899" s="105"/>
      <c r="B899" s="106"/>
      <c r="C899" s="106"/>
      <c r="D899" s="107"/>
      <c r="E899" s="106"/>
      <c r="F899" s="106"/>
      <c r="G899" s="105"/>
      <c r="H899" s="106"/>
    </row>
    <row r="900" spans="1:8" ht="21.75" x14ac:dyDescent="0.45">
      <c r="A900" s="105"/>
      <c r="B900" s="106"/>
      <c r="C900" s="106"/>
      <c r="D900" s="107"/>
      <c r="E900" s="106"/>
      <c r="F900" s="106"/>
      <c r="G900" s="105"/>
      <c r="H900" s="106"/>
    </row>
    <row r="901" spans="1:8" ht="21.75" x14ac:dyDescent="0.45">
      <c r="A901" s="105"/>
      <c r="B901" s="106"/>
      <c r="C901" s="106"/>
      <c r="D901" s="107"/>
      <c r="E901" s="106"/>
      <c r="F901" s="108" t="s">
        <v>462</v>
      </c>
      <c r="G901" s="108"/>
      <c r="H901" s="108"/>
    </row>
    <row r="902" spans="1:8" ht="21.75" x14ac:dyDescent="0.45">
      <c r="A902" s="105"/>
      <c r="B902" s="106"/>
      <c r="C902" s="106"/>
      <c r="D902" s="107"/>
      <c r="E902" s="106"/>
      <c r="F902" s="108" t="s">
        <v>463</v>
      </c>
      <c r="G902" s="108"/>
      <c r="H902" s="108"/>
    </row>
    <row r="903" spans="1:8" ht="21.75" x14ac:dyDescent="0.45">
      <c r="A903" s="109" t="s">
        <v>86</v>
      </c>
      <c r="B903" s="109"/>
      <c r="C903" s="109" t="s">
        <v>464</v>
      </c>
      <c r="D903" s="109"/>
      <c r="E903" s="110"/>
      <c r="F903" s="108" t="s">
        <v>465</v>
      </c>
      <c r="G903" s="108"/>
      <c r="H903" s="108"/>
    </row>
    <row r="904" spans="1:8" ht="21.75" x14ac:dyDescent="0.45">
      <c r="A904" s="105"/>
      <c r="B904" s="110" t="s">
        <v>88</v>
      </c>
      <c r="C904" s="109" t="s">
        <v>466</v>
      </c>
      <c r="D904" s="109"/>
      <c r="E904" s="111"/>
      <c r="F904" s="110"/>
      <c r="G904" s="105"/>
      <c r="H904" s="110"/>
    </row>
    <row r="905" spans="1:8" ht="21.75" x14ac:dyDescent="0.45">
      <c r="A905" s="105"/>
      <c r="B905" s="110"/>
      <c r="C905" s="110"/>
      <c r="D905" s="110"/>
      <c r="E905" s="105"/>
      <c r="F905" s="111"/>
      <c r="G905" s="105"/>
      <c r="H905" s="111"/>
    </row>
    <row r="906" spans="1:8" ht="21.75" x14ac:dyDescent="0.45">
      <c r="A906" s="105"/>
      <c r="B906" s="110"/>
      <c r="C906" s="108" t="s">
        <v>467</v>
      </c>
      <c r="D906" s="108"/>
      <c r="E906" s="105"/>
      <c r="F906" s="106"/>
      <c r="G906" s="105"/>
      <c r="H906" s="106"/>
    </row>
    <row r="907" spans="1:8" ht="21.75" x14ac:dyDescent="0.45">
      <c r="A907" s="108" t="s">
        <v>94</v>
      </c>
      <c r="B907" s="108"/>
      <c r="C907" s="108" t="s">
        <v>95</v>
      </c>
      <c r="D907" s="108"/>
      <c r="E907" s="111"/>
      <c r="F907" s="108" t="s">
        <v>96</v>
      </c>
      <c r="G907" s="108"/>
      <c r="H907" s="108"/>
    </row>
    <row r="908" spans="1:8" ht="21.75" x14ac:dyDescent="0.45">
      <c r="A908" s="108" t="s">
        <v>97</v>
      </c>
      <c r="B908" s="108"/>
      <c r="C908" s="108" t="s">
        <v>98</v>
      </c>
      <c r="D908" s="108"/>
      <c r="E908" s="111"/>
      <c r="F908" s="108" t="s">
        <v>99</v>
      </c>
      <c r="G908" s="108"/>
      <c r="H908" s="108"/>
    </row>
    <row r="909" spans="1:8" ht="21.75" x14ac:dyDescent="0.45">
      <c r="A909" s="105"/>
      <c r="B909" s="106"/>
      <c r="C909" s="106"/>
      <c r="D909" s="107"/>
      <c r="E909" s="106"/>
      <c r="F909" s="106"/>
      <c r="G909" s="105"/>
      <c r="H909" s="106"/>
    </row>
    <row r="910" spans="1:8" ht="21.75" x14ac:dyDescent="0.45">
      <c r="A910" s="105"/>
      <c r="B910" s="106"/>
      <c r="C910" s="106"/>
      <c r="D910" s="107"/>
      <c r="E910" s="106"/>
      <c r="F910" s="106"/>
      <c r="G910" s="105"/>
      <c r="H910" s="106"/>
    </row>
    <row r="911" spans="1:8" ht="21.75" x14ac:dyDescent="0.45">
      <c r="A911" s="105"/>
      <c r="B911" s="106"/>
      <c r="C911" s="106"/>
      <c r="D911" s="107"/>
      <c r="E911" s="106"/>
      <c r="F911" s="106"/>
      <c r="G911" s="105"/>
      <c r="H911" s="106"/>
    </row>
    <row r="912" spans="1:8" ht="21.75" x14ac:dyDescent="0.45">
      <c r="A912" s="105"/>
      <c r="B912" s="106"/>
      <c r="C912" s="106"/>
      <c r="D912" s="107"/>
      <c r="E912" s="106"/>
      <c r="F912" s="106"/>
      <c r="G912" s="105"/>
      <c r="H912" s="106"/>
    </row>
    <row r="913" spans="1:8" ht="21.75" x14ac:dyDescent="0.45">
      <c r="A913" s="105"/>
      <c r="B913" s="106"/>
      <c r="C913" s="106"/>
      <c r="D913" s="107"/>
      <c r="E913" s="106"/>
      <c r="F913" s="106"/>
      <c r="G913" s="105"/>
      <c r="H913" s="106"/>
    </row>
    <row r="914" spans="1:8" ht="21.75" x14ac:dyDescent="0.45">
      <c r="A914" s="105"/>
      <c r="B914" s="106"/>
      <c r="C914" s="106"/>
      <c r="D914" s="107"/>
      <c r="E914" s="106"/>
      <c r="F914" s="106"/>
      <c r="G914" s="105"/>
      <c r="H914" s="106"/>
    </row>
    <row r="915" spans="1:8" ht="21.75" x14ac:dyDescent="0.45">
      <c r="A915" s="105"/>
      <c r="B915" s="106"/>
      <c r="C915" s="106"/>
      <c r="D915" s="107"/>
      <c r="E915" s="106"/>
      <c r="F915" s="106"/>
      <c r="G915" s="105"/>
      <c r="H915" s="106"/>
    </row>
    <row r="916" spans="1:8" ht="21.75" x14ac:dyDescent="0.45">
      <c r="A916" s="105"/>
      <c r="B916" s="106"/>
      <c r="C916" s="106"/>
      <c r="D916" s="107"/>
      <c r="E916" s="106"/>
      <c r="F916" s="106"/>
      <c r="G916" s="105"/>
      <c r="H916" s="106"/>
    </row>
    <row r="917" spans="1:8" ht="21.75" x14ac:dyDescent="0.45">
      <c r="A917" s="105"/>
      <c r="B917" s="106"/>
      <c r="C917" s="106"/>
      <c r="D917" s="107"/>
      <c r="E917" s="106"/>
      <c r="F917" s="106"/>
      <c r="G917" s="105"/>
      <c r="H917" s="106"/>
    </row>
    <row r="918" spans="1:8" ht="21.75" x14ac:dyDescent="0.45">
      <c r="A918" s="105"/>
      <c r="B918" s="106"/>
      <c r="C918" s="106"/>
      <c r="D918" s="107"/>
      <c r="E918" s="106"/>
      <c r="F918" s="106"/>
      <c r="G918" s="105"/>
      <c r="H918" s="106"/>
    </row>
    <row r="919" spans="1:8" ht="21.75" x14ac:dyDescent="0.45">
      <c r="A919" s="105"/>
      <c r="B919" s="106"/>
      <c r="C919" s="106"/>
      <c r="D919" s="107"/>
      <c r="E919" s="106"/>
      <c r="F919" s="106"/>
      <c r="G919" s="105"/>
      <c r="H919" s="106"/>
    </row>
    <row r="920" spans="1:8" ht="21.75" x14ac:dyDescent="0.45">
      <c r="A920" s="105"/>
      <c r="B920" s="106"/>
      <c r="C920" s="106"/>
      <c r="D920" s="107"/>
      <c r="E920" s="106"/>
      <c r="F920" s="106"/>
      <c r="G920" s="105"/>
      <c r="H920" s="106"/>
    </row>
    <row r="921" spans="1:8" ht="21.75" x14ac:dyDescent="0.45">
      <c r="A921" s="105"/>
      <c r="B921" s="106"/>
      <c r="C921" s="106"/>
      <c r="D921" s="107"/>
      <c r="E921" s="106"/>
      <c r="F921" s="106"/>
      <c r="G921" s="105"/>
      <c r="H921" s="106"/>
    </row>
    <row r="922" spans="1:8" ht="21.75" x14ac:dyDescent="0.45">
      <c r="A922" s="105"/>
      <c r="B922" s="106"/>
      <c r="C922" s="106"/>
      <c r="D922" s="107"/>
      <c r="E922" s="106"/>
      <c r="F922" s="106"/>
      <c r="G922" s="105"/>
      <c r="H922" s="106"/>
    </row>
    <row r="923" spans="1:8" ht="21.75" x14ac:dyDescent="0.45">
      <c r="A923" s="105"/>
      <c r="B923" s="106"/>
      <c r="C923" s="106"/>
      <c r="D923" s="107"/>
      <c r="E923" s="106"/>
      <c r="F923" s="106"/>
      <c r="G923" s="105"/>
      <c r="H923" s="106"/>
    </row>
    <row r="924" spans="1:8" ht="21.75" x14ac:dyDescent="0.45">
      <c r="A924" s="105"/>
      <c r="B924" s="106"/>
      <c r="C924" s="106"/>
      <c r="D924" s="107"/>
      <c r="E924" s="106"/>
      <c r="F924" s="106"/>
      <c r="G924" s="105"/>
      <c r="H924" s="106"/>
    </row>
    <row r="925" spans="1:8" ht="21.75" x14ac:dyDescent="0.45">
      <c r="A925" s="105"/>
      <c r="B925" s="106"/>
      <c r="C925" s="106"/>
      <c r="D925" s="107"/>
      <c r="E925" s="106"/>
      <c r="F925" s="106"/>
      <c r="G925" s="105"/>
      <c r="H925" s="106"/>
    </row>
    <row r="926" spans="1:8" ht="21.75" x14ac:dyDescent="0.45">
      <c r="A926" s="105"/>
      <c r="B926" s="106"/>
      <c r="C926" s="106"/>
      <c r="D926" s="107"/>
      <c r="E926" s="106"/>
      <c r="F926" s="106"/>
      <c r="G926" s="105"/>
      <c r="H926" s="106"/>
    </row>
    <row r="927" spans="1:8" ht="21.75" x14ac:dyDescent="0.45">
      <c r="A927" s="105"/>
      <c r="B927" s="106"/>
      <c r="C927" s="106"/>
      <c r="D927" s="107"/>
      <c r="E927" s="106"/>
      <c r="F927" s="106"/>
      <c r="G927" s="105"/>
      <c r="H927" s="106"/>
    </row>
    <row r="928" spans="1:8" ht="21.75" x14ac:dyDescent="0.45">
      <c r="A928" s="105"/>
      <c r="B928" s="106"/>
      <c r="C928" s="106"/>
      <c r="D928" s="107"/>
      <c r="E928" s="106"/>
      <c r="F928" s="106"/>
      <c r="G928" s="105"/>
      <c r="H928" s="106"/>
    </row>
    <row r="929" spans="1:8" ht="21.75" x14ac:dyDescent="0.45">
      <c r="A929" s="105"/>
      <c r="B929" s="106"/>
      <c r="C929" s="106"/>
      <c r="D929" s="107"/>
      <c r="E929" s="106"/>
      <c r="F929" s="106"/>
      <c r="G929" s="105"/>
      <c r="H929" s="106"/>
    </row>
    <row r="930" spans="1:8" ht="21.75" x14ac:dyDescent="0.45">
      <c r="A930" s="105"/>
      <c r="B930" s="106"/>
      <c r="C930" s="106"/>
      <c r="D930" s="107"/>
      <c r="E930" s="106"/>
      <c r="F930" s="106"/>
      <c r="G930" s="105"/>
      <c r="H930" s="106"/>
    </row>
    <row r="931" spans="1:8" ht="21.75" x14ac:dyDescent="0.45">
      <c r="A931" s="105"/>
      <c r="B931" s="106"/>
      <c r="C931" s="106"/>
      <c r="D931" s="107"/>
      <c r="E931" s="106"/>
      <c r="F931" s="106"/>
      <c r="G931" s="105"/>
      <c r="H931" s="106"/>
    </row>
    <row r="932" spans="1:8" ht="21.75" x14ac:dyDescent="0.45">
      <c r="A932" s="105"/>
      <c r="B932" s="106"/>
      <c r="C932" s="106"/>
      <c r="D932" s="107"/>
      <c r="E932" s="106"/>
      <c r="F932" s="106"/>
      <c r="G932" s="105"/>
      <c r="H932" s="106"/>
    </row>
    <row r="933" spans="1:8" ht="21.75" x14ac:dyDescent="0.45">
      <c r="A933" s="105"/>
      <c r="B933" s="106"/>
      <c r="C933" s="106"/>
      <c r="D933" s="107"/>
      <c r="E933" s="106"/>
      <c r="F933" s="106"/>
      <c r="G933" s="105"/>
      <c r="H933" s="106"/>
    </row>
    <row r="934" spans="1:8" ht="21.75" x14ac:dyDescent="0.45">
      <c r="A934" s="105"/>
      <c r="B934" s="106"/>
      <c r="C934" s="106"/>
      <c r="D934" s="107"/>
      <c r="E934" s="106"/>
      <c r="F934" s="106"/>
      <c r="G934" s="105"/>
      <c r="H934" s="106"/>
    </row>
  </sheetData>
  <mergeCells count="588">
    <mergeCell ref="A907:B907"/>
    <mergeCell ref="C907:D907"/>
    <mergeCell ref="F907:H907"/>
    <mergeCell ref="A908:B908"/>
    <mergeCell ref="C908:D908"/>
    <mergeCell ref="F908:H908"/>
    <mergeCell ref="F902:H902"/>
    <mergeCell ref="A903:B903"/>
    <mergeCell ref="C903:D903"/>
    <mergeCell ref="F903:H903"/>
    <mergeCell ref="C904:D904"/>
    <mergeCell ref="C906:D906"/>
    <mergeCell ref="A891:C891"/>
    <mergeCell ref="A892:C892"/>
    <mergeCell ref="A893:C893"/>
    <mergeCell ref="A894:C894"/>
    <mergeCell ref="A895:C895"/>
    <mergeCell ref="F901:H901"/>
    <mergeCell ref="A884:C884"/>
    <mergeCell ref="A885:C885"/>
    <mergeCell ref="A886:C886"/>
    <mergeCell ref="A887:C887"/>
    <mergeCell ref="A888:C888"/>
    <mergeCell ref="A890:C890"/>
    <mergeCell ref="A878:C878"/>
    <mergeCell ref="A879:C879"/>
    <mergeCell ref="A880:C880"/>
    <mergeCell ref="A881:C881"/>
    <mergeCell ref="B882:C882"/>
    <mergeCell ref="A883:C883"/>
    <mergeCell ref="A872:C872"/>
    <mergeCell ref="A873:C873"/>
    <mergeCell ref="A874:C874"/>
    <mergeCell ref="B875:C875"/>
    <mergeCell ref="A876:C876"/>
    <mergeCell ref="A877:C877"/>
    <mergeCell ref="A849:C849"/>
    <mergeCell ref="A850:C850"/>
    <mergeCell ref="A851:C851"/>
    <mergeCell ref="A869:C869"/>
    <mergeCell ref="A870:C870"/>
    <mergeCell ref="A871:C871"/>
    <mergeCell ref="A832:C832"/>
    <mergeCell ref="A833:C833"/>
    <mergeCell ref="A844:C844"/>
    <mergeCell ref="A845:C845"/>
    <mergeCell ref="B846:C846"/>
    <mergeCell ref="A848:C848"/>
    <mergeCell ref="B822:D822"/>
    <mergeCell ref="A826:C826"/>
    <mergeCell ref="A827:C827"/>
    <mergeCell ref="A828:C828"/>
    <mergeCell ref="A829:C829"/>
    <mergeCell ref="A831:C831"/>
    <mergeCell ref="A815:C815"/>
    <mergeCell ref="A816:C816"/>
    <mergeCell ref="A817:C817"/>
    <mergeCell ref="A819:C819"/>
    <mergeCell ref="A820:C820"/>
    <mergeCell ref="A821:C821"/>
    <mergeCell ref="A806:C806"/>
    <mergeCell ref="A808:C808"/>
    <mergeCell ref="A809:C809"/>
    <mergeCell ref="A810:C810"/>
    <mergeCell ref="A811:C811"/>
    <mergeCell ref="A814:C814"/>
    <mergeCell ref="A789:C789"/>
    <mergeCell ref="A790:C790"/>
    <mergeCell ref="A793:C793"/>
    <mergeCell ref="A794:C794"/>
    <mergeCell ref="A795:C795"/>
    <mergeCell ref="A796:C796"/>
    <mergeCell ref="B783:C783"/>
    <mergeCell ref="B784:C784"/>
    <mergeCell ref="B785:C785"/>
    <mergeCell ref="A786:C786"/>
    <mergeCell ref="A787:C787"/>
    <mergeCell ref="A788:C788"/>
    <mergeCell ref="A770:C770"/>
    <mergeCell ref="A771:C771"/>
    <mergeCell ref="A779:C779"/>
    <mergeCell ref="A780:C780"/>
    <mergeCell ref="A781:C781"/>
    <mergeCell ref="A782:C782"/>
    <mergeCell ref="A761:C761"/>
    <mergeCell ref="A762:C762"/>
    <mergeCell ref="A763:C763"/>
    <mergeCell ref="A766:C766"/>
    <mergeCell ref="A768:C768"/>
    <mergeCell ref="A769:C769"/>
    <mergeCell ref="A749:C749"/>
    <mergeCell ref="A750:C750"/>
    <mergeCell ref="A751:C751"/>
    <mergeCell ref="B752:C752"/>
    <mergeCell ref="A759:C759"/>
    <mergeCell ref="A760:C760"/>
    <mergeCell ref="A737:C737"/>
    <mergeCell ref="A738:C738"/>
    <mergeCell ref="A739:C739"/>
    <mergeCell ref="A740:C740"/>
    <mergeCell ref="A747:C747"/>
    <mergeCell ref="A748:C748"/>
    <mergeCell ref="A728:C728"/>
    <mergeCell ref="A729:C729"/>
    <mergeCell ref="A730:C730"/>
    <mergeCell ref="A731:C731"/>
    <mergeCell ref="A732:C732"/>
    <mergeCell ref="A733:C733"/>
    <mergeCell ref="A722:C722"/>
    <mergeCell ref="A723:C723"/>
    <mergeCell ref="A724:C724"/>
    <mergeCell ref="A725:C725"/>
    <mergeCell ref="A726:C726"/>
    <mergeCell ref="A727:C727"/>
    <mergeCell ref="A716:C716"/>
    <mergeCell ref="A717:C717"/>
    <mergeCell ref="A718:C718"/>
    <mergeCell ref="A719:C719"/>
    <mergeCell ref="A720:C720"/>
    <mergeCell ref="A721:C721"/>
    <mergeCell ref="B689:C689"/>
    <mergeCell ref="A690:C690"/>
    <mergeCell ref="A691:C691"/>
    <mergeCell ref="A692:C692"/>
    <mergeCell ref="A693:C693"/>
    <mergeCell ref="A715:C715"/>
    <mergeCell ref="B683:C683"/>
    <mergeCell ref="B684:C684"/>
    <mergeCell ref="B685:C685"/>
    <mergeCell ref="B686:C686"/>
    <mergeCell ref="B687:C687"/>
    <mergeCell ref="B688:C688"/>
    <mergeCell ref="A677:C677"/>
    <mergeCell ref="A678:C678"/>
    <mergeCell ref="A679:C679"/>
    <mergeCell ref="B680:C680"/>
    <mergeCell ref="B681:C681"/>
    <mergeCell ref="B682:C682"/>
    <mergeCell ref="B671:C671"/>
    <mergeCell ref="B672:C672"/>
    <mergeCell ref="B673:C673"/>
    <mergeCell ref="B674:C674"/>
    <mergeCell ref="B675:C675"/>
    <mergeCell ref="A676:C676"/>
    <mergeCell ref="A664:C664"/>
    <mergeCell ref="B666:C666"/>
    <mergeCell ref="B667:C667"/>
    <mergeCell ref="B668:C668"/>
    <mergeCell ref="B669:C669"/>
    <mergeCell ref="B670:C670"/>
    <mergeCell ref="A658:C658"/>
    <mergeCell ref="A659:C659"/>
    <mergeCell ref="A660:C660"/>
    <mergeCell ref="A661:C661"/>
    <mergeCell ref="A662:C662"/>
    <mergeCell ref="A663:C663"/>
    <mergeCell ref="A652:C652"/>
    <mergeCell ref="B653:C653"/>
    <mergeCell ref="B654:C654"/>
    <mergeCell ref="A655:C655"/>
    <mergeCell ref="A656:C656"/>
    <mergeCell ref="A657:C657"/>
    <mergeCell ref="A646:C646"/>
    <mergeCell ref="A647:C647"/>
    <mergeCell ref="A648:C648"/>
    <mergeCell ref="A649:C649"/>
    <mergeCell ref="A650:C650"/>
    <mergeCell ref="A651:C651"/>
    <mergeCell ref="A637:C637"/>
    <mergeCell ref="A638:C638"/>
    <mergeCell ref="A639:C639"/>
    <mergeCell ref="A640:C640"/>
    <mergeCell ref="A641:C641"/>
    <mergeCell ref="A642:C642"/>
    <mergeCell ref="A631:C631"/>
    <mergeCell ref="A632:C632"/>
    <mergeCell ref="A633:C633"/>
    <mergeCell ref="A634:C634"/>
    <mergeCell ref="A635:C635"/>
    <mergeCell ref="A636:C636"/>
    <mergeCell ref="A625:C625"/>
    <mergeCell ref="A626:C626"/>
    <mergeCell ref="A627:C627"/>
    <mergeCell ref="A628:C628"/>
    <mergeCell ref="A629:C629"/>
    <mergeCell ref="A630:C630"/>
    <mergeCell ref="A616:C616"/>
    <mergeCell ref="A617:C617"/>
    <mergeCell ref="A618:C618"/>
    <mergeCell ref="A620:C620"/>
    <mergeCell ref="A623:C623"/>
    <mergeCell ref="A624:C624"/>
    <mergeCell ref="B607:C607"/>
    <mergeCell ref="B608:C608"/>
    <mergeCell ref="A612:C612"/>
    <mergeCell ref="A613:C613"/>
    <mergeCell ref="A614:C614"/>
    <mergeCell ref="A615:C615"/>
    <mergeCell ref="A582:C582"/>
    <mergeCell ref="A583:C583"/>
    <mergeCell ref="A602:C602"/>
    <mergeCell ref="A603:C603"/>
    <mergeCell ref="A604:C604"/>
    <mergeCell ref="A605:C605"/>
    <mergeCell ref="A572:C572"/>
    <mergeCell ref="A573:C573"/>
    <mergeCell ref="A574:C574"/>
    <mergeCell ref="A579:C579"/>
    <mergeCell ref="A580:C580"/>
    <mergeCell ref="A581:C581"/>
    <mergeCell ref="A566:C566"/>
    <mergeCell ref="A567:C567"/>
    <mergeCell ref="A568:C568"/>
    <mergeCell ref="A569:C569"/>
    <mergeCell ref="A570:C570"/>
    <mergeCell ref="A571:C571"/>
    <mergeCell ref="A560:C560"/>
    <mergeCell ref="A561:C561"/>
    <mergeCell ref="A562:C562"/>
    <mergeCell ref="A563:C563"/>
    <mergeCell ref="A564:C564"/>
    <mergeCell ref="A565:C565"/>
    <mergeCell ref="A552:C552"/>
    <mergeCell ref="A553:C553"/>
    <mergeCell ref="A554:C554"/>
    <mergeCell ref="A556:C556"/>
    <mergeCell ref="A558:C558"/>
    <mergeCell ref="A559:C559"/>
    <mergeCell ref="A544:C544"/>
    <mergeCell ref="A545:C545"/>
    <mergeCell ref="A546:C546"/>
    <mergeCell ref="A547:C547"/>
    <mergeCell ref="A548:C548"/>
    <mergeCell ref="A551:C551"/>
    <mergeCell ref="A535:C535"/>
    <mergeCell ref="A536:C536"/>
    <mergeCell ref="B538:C538"/>
    <mergeCell ref="B539:C539"/>
    <mergeCell ref="A542:C542"/>
    <mergeCell ref="A543:C543"/>
    <mergeCell ref="A507:C507"/>
    <mergeCell ref="A508:C508"/>
    <mergeCell ref="A509:C509"/>
    <mergeCell ref="A510:C510"/>
    <mergeCell ref="A533:C533"/>
    <mergeCell ref="A534:C534"/>
    <mergeCell ref="A496:C496"/>
    <mergeCell ref="A498:C498"/>
    <mergeCell ref="A499:C499"/>
    <mergeCell ref="A500:C500"/>
    <mergeCell ref="A501:C501"/>
    <mergeCell ref="A502:C502"/>
    <mergeCell ref="A489:C489"/>
    <mergeCell ref="A490:C490"/>
    <mergeCell ref="A491:C491"/>
    <mergeCell ref="A492:C492"/>
    <mergeCell ref="A493:C493"/>
    <mergeCell ref="A495:C495"/>
    <mergeCell ref="A481:C481"/>
    <mergeCell ref="A482:C482"/>
    <mergeCell ref="A485:C485"/>
    <mergeCell ref="A486:C486"/>
    <mergeCell ref="A487:C487"/>
    <mergeCell ref="A488:C488"/>
    <mergeCell ref="A472:C472"/>
    <mergeCell ref="B473:C473"/>
    <mergeCell ref="A477:C477"/>
    <mergeCell ref="A478:C478"/>
    <mergeCell ref="A479:C479"/>
    <mergeCell ref="A480:C480"/>
    <mergeCell ref="A465:C465"/>
    <mergeCell ref="A467:C467"/>
    <mergeCell ref="A468:C468"/>
    <mergeCell ref="A469:C469"/>
    <mergeCell ref="A470:C470"/>
    <mergeCell ref="A471:C471"/>
    <mergeCell ref="A440:C440"/>
    <mergeCell ref="A441:C441"/>
    <mergeCell ref="A442:C442"/>
    <mergeCell ref="A462:C462"/>
    <mergeCell ref="A463:C463"/>
    <mergeCell ref="A464:C464"/>
    <mergeCell ref="A430:C430"/>
    <mergeCell ref="A431:C431"/>
    <mergeCell ref="A432:C432"/>
    <mergeCell ref="B433:C433"/>
    <mergeCell ref="B436:C436"/>
    <mergeCell ref="A439:C439"/>
    <mergeCell ref="A424:C424"/>
    <mergeCell ref="B425:C425"/>
    <mergeCell ref="B426:C426"/>
    <mergeCell ref="B427:C427"/>
    <mergeCell ref="A428:C428"/>
    <mergeCell ref="A429:C429"/>
    <mergeCell ref="A417:C417"/>
    <mergeCell ref="A419:C419"/>
    <mergeCell ref="A420:C420"/>
    <mergeCell ref="A421:C421"/>
    <mergeCell ref="A422:C422"/>
    <mergeCell ref="A423:C423"/>
    <mergeCell ref="A410:C410"/>
    <mergeCell ref="A411:C411"/>
    <mergeCell ref="A412:C412"/>
    <mergeCell ref="A414:C414"/>
    <mergeCell ref="A415:C415"/>
    <mergeCell ref="A416:C416"/>
    <mergeCell ref="A400:C400"/>
    <mergeCell ref="A401:C401"/>
    <mergeCell ref="A402:C402"/>
    <mergeCell ref="A407:C407"/>
    <mergeCell ref="A408:C408"/>
    <mergeCell ref="A409:C409"/>
    <mergeCell ref="A392:C392"/>
    <mergeCell ref="A393:C393"/>
    <mergeCell ref="A394:C394"/>
    <mergeCell ref="A395:C395"/>
    <mergeCell ref="A398:C398"/>
    <mergeCell ref="A399:C399"/>
    <mergeCell ref="A386:C386"/>
    <mergeCell ref="A387:C387"/>
    <mergeCell ref="A388:C388"/>
    <mergeCell ref="A389:C389"/>
    <mergeCell ref="A390:C390"/>
    <mergeCell ref="A391:C391"/>
    <mergeCell ref="A379:C379"/>
    <mergeCell ref="A380:C380"/>
    <mergeCell ref="A381:C381"/>
    <mergeCell ref="A382:C382"/>
    <mergeCell ref="A383:C383"/>
    <mergeCell ref="A384:C384"/>
    <mergeCell ref="A372:C372"/>
    <mergeCell ref="A373:C373"/>
    <mergeCell ref="A374:C374"/>
    <mergeCell ref="A375:C375"/>
    <mergeCell ref="A377:C377"/>
    <mergeCell ref="A378:C378"/>
    <mergeCell ref="A361:C361"/>
    <mergeCell ref="A362:C362"/>
    <mergeCell ref="B364:C364"/>
    <mergeCell ref="A369:C369"/>
    <mergeCell ref="A370:C370"/>
    <mergeCell ref="A371:C371"/>
    <mergeCell ref="A334:C334"/>
    <mergeCell ref="A335:C335"/>
    <mergeCell ref="A336:C336"/>
    <mergeCell ref="A337:C337"/>
    <mergeCell ref="A359:C359"/>
    <mergeCell ref="A360:C360"/>
    <mergeCell ref="A323:C323"/>
    <mergeCell ref="A324:C324"/>
    <mergeCell ref="A325:C325"/>
    <mergeCell ref="A326:C326"/>
    <mergeCell ref="A327:C327"/>
    <mergeCell ref="B332:C332"/>
    <mergeCell ref="A312:C312"/>
    <mergeCell ref="A316:C316"/>
    <mergeCell ref="A317:C317"/>
    <mergeCell ref="A318:C318"/>
    <mergeCell ref="A321:C321"/>
    <mergeCell ref="A322:C322"/>
    <mergeCell ref="A298:C298"/>
    <mergeCell ref="A299:C299"/>
    <mergeCell ref="A300:C300"/>
    <mergeCell ref="A301:C301"/>
    <mergeCell ref="A302:C302"/>
    <mergeCell ref="A307:C307"/>
    <mergeCell ref="B286:C286"/>
    <mergeCell ref="B287:C287"/>
    <mergeCell ref="A288:C288"/>
    <mergeCell ref="A289:C289"/>
    <mergeCell ref="A290:C290"/>
    <mergeCell ref="A297:C297"/>
    <mergeCell ref="A275:C275"/>
    <mergeCell ref="A276:C276"/>
    <mergeCell ref="A277:C277"/>
    <mergeCell ref="A279:C279"/>
    <mergeCell ref="A284:C284"/>
    <mergeCell ref="A285:C285"/>
    <mergeCell ref="A269:C269"/>
    <mergeCell ref="A270:C270"/>
    <mergeCell ref="A271:C271"/>
    <mergeCell ref="A272:C272"/>
    <mergeCell ref="A273:C273"/>
    <mergeCell ref="A274:C274"/>
    <mergeCell ref="A258:C258"/>
    <mergeCell ref="A262:C262"/>
    <mergeCell ref="A263:C263"/>
    <mergeCell ref="B264:C264"/>
    <mergeCell ref="A267:C267"/>
    <mergeCell ref="A268:C268"/>
    <mergeCell ref="A252:C252"/>
    <mergeCell ref="A253:C253"/>
    <mergeCell ref="A254:C254"/>
    <mergeCell ref="A255:C255"/>
    <mergeCell ref="A256:C256"/>
    <mergeCell ref="A257:C257"/>
    <mergeCell ref="B246:C246"/>
    <mergeCell ref="A247:C247"/>
    <mergeCell ref="A248:C248"/>
    <mergeCell ref="A249:C249"/>
    <mergeCell ref="A250:C250"/>
    <mergeCell ref="A251:C251"/>
    <mergeCell ref="A237:C237"/>
    <mergeCell ref="A238:C238"/>
    <mergeCell ref="A239:C239"/>
    <mergeCell ref="A241:C241"/>
    <mergeCell ref="A242:C242"/>
    <mergeCell ref="B243:C243"/>
    <mergeCell ref="A229:C229"/>
    <mergeCell ref="A230:C230"/>
    <mergeCell ref="A232:C232"/>
    <mergeCell ref="A233:C233"/>
    <mergeCell ref="A234:C234"/>
    <mergeCell ref="B236:C236"/>
    <mergeCell ref="A219:C219"/>
    <mergeCell ref="A220:C220"/>
    <mergeCell ref="A221:C221"/>
    <mergeCell ref="A222:C222"/>
    <mergeCell ref="A223:C223"/>
    <mergeCell ref="A226:C226"/>
    <mergeCell ref="A208:C208"/>
    <mergeCell ref="A209:C209"/>
    <mergeCell ref="B211:C211"/>
    <mergeCell ref="B212:C212"/>
    <mergeCell ref="A217:C217"/>
    <mergeCell ref="A218:C218"/>
    <mergeCell ref="B202:C202"/>
    <mergeCell ref="B203:C203"/>
    <mergeCell ref="A204:C204"/>
    <mergeCell ref="A205:C205"/>
    <mergeCell ref="A206:C206"/>
    <mergeCell ref="A207:C207"/>
    <mergeCell ref="A191:C191"/>
    <mergeCell ref="A197:C197"/>
    <mergeCell ref="A198:C198"/>
    <mergeCell ref="A199:C199"/>
    <mergeCell ref="A200:C200"/>
    <mergeCell ref="A201:C201"/>
    <mergeCell ref="A180:C180"/>
    <mergeCell ref="A181:C181"/>
    <mergeCell ref="A182:C182"/>
    <mergeCell ref="A183:C183"/>
    <mergeCell ref="A184:C184"/>
    <mergeCell ref="A185:C185"/>
    <mergeCell ref="A174:C174"/>
    <mergeCell ref="A175:C175"/>
    <mergeCell ref="A176:C176"/>
    <mergeCell ref="A177:C177"/>
    <mergeCell ref="A178:C178"/>
    <mergeCell ref="A179:C179"/>
    <mergeCell ref="A162:C162"/>
    <mergeCell ref="A163:C163"/>
    <mergeCell ref="A164:C164"/>
    <mergeCell ref="A165:C165"/>
    <mergeCell ref="A166:C166"/>
    <mergeCell ref="A167:C167"/>
    <mergeCell ref="A153:C153"/>
    <mergeCell ref="A155:C155"/>
    <mergeCell ref="A158:C158"/>
    <mergeCell ref="A159:C159"/>
    <mergeCell ref="A160:C160"/>
    <mergeCell ref="A161:C161"/>
    <mergeCell ref="A146:C146"/>
    <mergeCell ref="A147:C147"/>
    <mergeCell ref="A148:C148"/>
    <mergeCell ref="A149:C149"/>
    <mergeCell ref="A150:C150"/>
    <mergeCell ref="A151:C151"/>
    <mergeCell ref="A140:C140"/>
    <mergeCell ref="A141:C141"/>
    <mergeCell ref="A142:C142"/>
    <mergeCell ref="A143:C143"/>
    <mergeCell ref="A144:C144"/>
    <mergeCell ref="A145:C145"/>
    <mergeCell ref="A125:C125"/>
    <mergeCell ref="A126:C126"/>
    <mergeCell ref="A129:C129"/>
    <mergeCell ref="A133:C133"/>
    <mergeCell ref="A136:C136"/>
    <mergeCell ref="A139:C139"/>
    <mergeCell ref="B115:C115"/>
    <mergeCell ref="A120:C120"/>
    <mergeCell ref="A121:C121"/>
    <mergeCell ref="A122:C122"/>
    <mergeCell ref="A123:C123"/>
    <mergeCell ref="A124:C124"/>
    <mergeCell ref="A101:C101"/>
    <mergeCell ref="A102:C102"/>
    <mergeCell ref="A103:C103"/>
    <mergeCell ref="A104:C104"/>
    <mergeCell ref="A112:C112"/>
    <mergeCell ref="A113:C113"/>
    <mergeCell ref="A94:H94"/>
    <mergeCell ref="A95:H95"/>
    <mergeCell ref="A96:H96"/>
    <mergeCell ref="A97:H97"/>
    <mergeCell ref="A98:C99"/>
    <mergeCell ref="A100:C100"/>
    <mergeCell ref="A92:B92"/>
    <mergeCell ref="C92:E92"/>
    <mergeCell ref="F92:H92"/>
    <mergeCell ref="A93:B93"/>
    <mergeCell ref="C93:E93"/>
    <mergeCell ref="F93:H93"/>
    <mergeCell ref="A87:B87"/>
    <mergeCell ref="C87:E87"/>
    <mergeCell ref="C88:E88"/>
    <mergeCell ref="C89:E89"/>
    <mergeCell ref="F89:H89"/>
    <mergeCell ref="C91:E91"/>
    <mergeCell ref="A80:C80"/>
    <mergeCell ref="A81:C81"/>
    <mergeCell ref="A83:C83"/>
    <mergeCell ref="F84:H84"/>
    <mergeCell ref="F85:H85"/>
    <mergeCell ref="F86:H86"/>
    <mergeCell ref="B73:C73"/>
    <mergeCell ref="A74:C74"/>
    <mergeCell ref="A75:C75"/>
    <mergeCell ref="B76:C76"/>
    <mergeCell ref="A78:C78"/>
    <mergeCell ref="A79:C79"/>
    <mergeCell ref="B66:C66"/>
    <mergeCell ref="A67:C67"/>
    <mergeCell ref="A68:C68"/>
    <mergeCell ref="A69:C69"/>
    <mergeCell ref="A71:C71"/>
    <mergeCell ref="B72:C72"/>
    <mergeCell ref="B60:C60"/>
    <mergeCell ref="B61:C61"/>
    <mergeCell ref="B62:C62"/>
    <mergeCell ref="B63:C63"/>
    <mergeCell ref="B64:C64"/>
    <mergeCell ref="B65:C65"/>
    <mergeCell ref="B54:C54"/>
    <mergeCell ref="B55:C55"/>
    <mergeCell ref="B56:C56"/>
    <mergeCell ref="B57:C57"/>
    <mergeCell ref="B58:C58"/>
    <mergeCell ref="B59:C59"/>
    <mergeCell ref="B48:C48"/>
    <mergeCell ref="B49:C49"/>
    <mergeCell ref="B50:C50"/>
    <mergeCell ref="B51:C51"/>
    <mergeCell ref="B52:C52"/>
    <mergeCell ref="B53:C53"/>
    <mergeCell ref="A41:C41"/>
    <mergeCell ref="A42:C42"/>
    <mergeCell ref="A43:C43"/>
    <mergeCell ref="A44:C44"/>
    <mergeCell ref="A45:C45"/>
    <mergeCell ref="A47:C47"/>
    <mergeCell ref="A35:C35"/>
    <mergeCell ref="A36:C36"/>
    <mergeCell ref="A37:C37"/>
    <mergeCell ref="A38:C38"/>
    <mergeCell ref="A39:C39"/>
    <mergeCell ref="A40:C40"/>
    <mergeCell ref="A29:C29"/>
    <mergeCell ref="A30:C30"/>
    <mergeCell ref="A31:C31"/>
    <mergeCell ref="A32:C32"/>
    <mergeCell ref="A33:C33"/>
    <mergeCell ref="A34:C34"/>
    <mergeCell ref="A23:C23"/>
    <mergeCell ref="A24:C24"/>
    <mergeCell ref="A25:C25"/>
    <mergeCell ref="A26:C26"/>
    <mergeCell ref="A27:C27"/>
    <mergeCell ref="A28:C28"/>
    <mergeCell ref="A17:C17"/>
    <mergeCell ref="A18:C18"/>
    <mergeCell ref="A19:C19"/>
    <mergeCell ref="A20:C20"/>
    <mergeCell ref="A21:C21"/>
    <mergeCell ref="A22:C22"/>
    <mergeCell ref="A8:C8"/>
    <mergeCell ref="A9:C9"/>
    <mergeCell ref="A13:C13"/>
    <mergeCell ref="A14:C14"/>
    <mergeCell ref="A15:C15"/>
    <mergeCell ref="A16:C16"/>
    <mergeCell ref="A1:H1"/>
    <mergeCell ref="A2:H2"/>
    <mergeCell ref="A3:H3"/>
    <mergeCell ref="A4:H4"/>
    <mergeCell ref="A5:C6"/>
    <mergeCell ref="A7:B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ppc</dc:creator>
  <cp:lastModifiedBy>ppc</cp:lastModifiedBy>
  <dcterms:created xsi:type="dcterms:W3CDTF">2020-07-09T04:59:06Z</dcterms:created>
  <dcterms:modified xsi:type="dcterms:W3CDTF">2020-07-09T06:35:58Z</dcterms:modified>
</cp:coreProperties>
</file>